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55"/>
  </bookViews>
  <sheets>
    <sheet name="PROFIT AND LOSS" sheetId="1" r:id="rId1"/>
    <sheet name="Statement of Financial Position" sheetId="2" r:id="rId2"/>
    <sheet name="Accrual" sheetId="3" r:id="rId3"/>
    <sheet name="Light heat and accrual ledger" sheetId="4" r:id="rId4"/>
    <sheet name="Rent and prepayment ledger" sheetId="5" r:id="rId5"/>
    <sheet name="Bank ledger Account" sheetId="6" r:id="rId6"/>
    <sheet name="Reconciliation Per the Bank" sheetId="7" r:id="rId7"/>
    <sheet name="Suspence Account" sheetId="8" r:id="rId8"/>
    <sheet name="Journal entries" sheetId="9" r:id="rId9"/>
  </sheets>
  <calcPr calcId="152511"/>
</workbook>
</file>

<file path=xl/calcChain.xml><?xml version="1.0" encoding="utf-8"?>
<calcChain xmlns="http://schemas.openxmlformats.org/spreadsheetml/2006/main">
  <c r="E9" i="6" l="1"/>
  <c r="E8" i="6"/>
  <c r="C10" i="5"/>
  <c r="E25" i="5"/>
  <c r="F14" i="8"/>
  <c r="P28" i="8"/>
  <c r="N28" i="8"/>
  <c r="J28" i="8"/>
  <c r="F28" i="8"/>
  <c r="D28" i="8"/>
  <c r="K14" i="8"/>
  <c r="O14" i="8"/>
  <c r="M14" i="8"/>
  <c r="I14" i="8"/>
  <c r="D14" i="8"/>
  <c r="E31" i="9"/>
  <c r="D31" i="9"/>
  <c r="D19" i="7" l="1"/>
  <c r="D8" i="7"/>
  <c r="D8" i="6"/>
  <c r="H10" i="5" l="1"/>
  <c r="B15" i="4" l="1"/>
  <c r="H13" i="4"/>
  <c r="F15" i="4" s="1"/>
  <c r="F13" i="4"/>
  <c r="D15" i="2" l="1"/>
  <c r="D38" i="1"/>
  <c r="C34" i="2"/>
  <c r="D30" i="2"/>
  <c r="D22" i="1"/>
  <c r="C20" i="2"/>
  <c r="C18" i="2"/>
  <c r="D47" i="2"/>
  <c r="D23" i="2" l="1"/>
  <c r="D24" i="2" s="1"/>
  <c r="C31" i="1"/>
  <c r="C30" i="1"/>
  <c r="C28" i="1"/>
  <c r="C27" i="1"/>
  <c r="C26" i="1"/>
  <c r="C25" i="1"/>
  <c r="C14" i="1"/>
  <c r="D17" i="1" s="1"/>
  <c r="D9" i="1"/>
  <c r="D18" i="1" l="1"/>
  <c r="D23" i="1" s="1"/>
  <c r="D39" i="1" s="1"/>
  <c r="C35" i="2" l="1"/>
  <c r="D36" i="2" s="1"/>
  <c r="D37" i="2" l="1"/>
</calcChain>
</file>

<file path=xl/sharedStrings.xml><?xml version="1.0" encoding="utf-8"?>
<sst xmlns="http://schemas.openxmlformats.org/spreadsheetml/2006/main" count="180" uniqueCount="162">
  <si>
    <t>Account</t>
  </si>
  <si>
    <t>Revenue</t>
  </si>
  <si>
    <t>Cost of Sales</t>
  </si>
  <si>
    <t>Gross Profit</t>
  </si>
  <si>
    <t>Other Expense</t>
  </si>
  <si>
    <t>Profit Before Tax</t>
  </si>
  <si>
    <t>As at 31 December 2019</t>
  </si>
  <si>
    <t>Tom Cooper Profit and loss statement</t>
  </si>
  <si>
    <r>
      <t>AMOUNT (</t>
    </r>
    <r>
      <rPr>
        <b/>
        <sz val="12"/>
        <color rgb="FF000000"/>
        <rFont val="Calibri"/>
        <family val="2"/>
      </rPr>
      <t>€</t>
    </r>
    <r>
      <rPr>
        <b/>
        <sz val="12"/>
        <color rgb="FF000000"/>
        <rFont val="Arial Narrow"/>
        <family val="2"/>
      </rPr>
      <t>)</t>
    </r>
  </si>
  <si>
    <t>Purchases</t>
  </si>
  <si>
    <t>Sales</t>
  </si>
  <si>
    <t>Less Return Inwards</t>
  </si>
  <si>
    <t>Less Return outwards</t>
  </si>
  <si>
    <t>Opening Inventory</t>
  </si>
  <si>
    <t>Carriage Expense</t>
  </si>
  <si>
    <t xml:space="preserve"> Add Carriage Expense</t>
  </si>
  <si>
    <t>Less Drawings</t>
  </si>
  <si>
    <t>Less Clossing Inventory</t>
  </si>
  <si>
    <t>Total Coast of Sales</t>
  </si>
  <si>
    <t>Total Revenue</t>
  </si>
  <si>
    <t>Add other Incomes</t>
  </si>
  <si>
    <t>Discount received</t>
  </si>
  <si>
    <t>97000-38800</t>
  </si>
  <si>
    <t>40%*97000</t>
  </si>
  <si>
    <t>Depreciation-Buidings</t>
  </si>
  <si>
    <t>Depreciation-Equipments</t>
  </si>
  <si>
    <t>Depreciation-Van</t>
  </si>
  <si>
    <t>2%*1080000</t>
  </si>
  <si>
    <t>15%*850000</t>
  </si>
  <si>
    <t>(380000-136800)*20%</t>
  </si>
  <si>
    <t>Bad debts written 0ff</t>
  </si>
  <si>
    <t>Telephone cost</t>
  </si>
  <si>
    <t>(8400+312,000)</t>
  </si>
  <si>
    <t>Light &amp; Heat</t>
  </si>
  <si>
    <t>(136800-17000)</t>
  </si>
  <si>
    <t>Discounts Allowed</t>
  </si>
  <si>
    <t>Motor expenses</t>
  </si>
  <si>
    <t>Decrease in provision for bad debts</t>
  </si>
  <si>
    <t>11000-4030</t>
  </si>
  <si>
    <t>Rates</t>
  </si>
  <si>
    <t>Interest cost</t>
  </si>
  <si>
    <t>Wages and salaries</t>
  </si>
  <si>
    <t>Selling and Distribution</t>
  </si>
  <si>
    <t>Total Other Expense</t>
  </si>
  <si>
    <t>Total Income</t>
  </si>
  <si>
    <t>Tom Cooper Statement of Financial Postion</t>
  </si>
  <si>
    <t>Current Assets</t>
  </si>
  <si>
    <t>Cash At Bank</t>
  </si>
  <si>
    <t>Cash at Hand</t>
  </si>
  <si>
    <t>Trade Payables</t>
  </si>
  <si>
    <t>Prepaid Light &amp; Heat expense</t>
  </si>
  <si>
    <t>Total current Assets</t>
  </si>
  <si>
    <t>Non Current Assets</t>
  </si>
  <si>
    <t>Buildings - Accumulated Deprecation(237600+21600)</t>
  </si>
  <si>
    <r>
      <t>Buildings– Cost</t>
    </r>
    <r>
      <rPr>
        <b/>
        <sz val="12"/>
        <color theme="1"/>
        <rFont val="Calibri"/>
        <family val="2"/>
      </rPr>
      <t>NCA SOFP</t>
    </r>
  </si>
  <si>
    <t xml:space="preserve">Equipment – CostNCA </t>
  </si>
  <si>
    <t>Equipment - Accumulated Deprecation (212500+127500)</t>
  </si>
  <si>
    <t>Vans– CostNCA SOFP</t>
  </si>
  <si>
    <t>Vans - Accumulated Deprecation (136,800+48640)</t>
  </si>
  <si>
    <t>Trade Receivables</t>
  </si>
  <si>
    <t>Inventory</t>
  </si>
  <si>
    <t>Total Non current Assets</t>
  </si>
  <si>
    <t>Total Assets</t>
  </si>
  <si>
    <t>Current Liabilities</t>
  </si>
  <si>
    <t>Equity &amp; Liabilities</t>
  </si>
  <si>
    <t xml:space="preserve">Equity </t>
  </si>
  <si>
    <t>Capital</t>
  </si>
  <si>
    <t>Long term Liabilities</t>
  </si>
  <si>
    <t>7% Loan 2025</t>
  </si>
  <si>
    <t>Total Liabilities</t>
  </si>
  <si>
    <t>Less Drawings (82600+13800)</t>
  </si>
  <si>
    <t>Profit earned</t>
  </si>
  <si>
    <t>Total Equity</t>
  </si>
  <si>
    <t>Total Equity &amp; Liabilities</t>
  </si>
  <si>
    <t>less bad debts</t>
  </si>
  <si>
    <t>less Provision for bad debts</t>
  </si>
  <si>
    <t>a) Prepare the statement of profit or loss for Tom Cooper for the year ended 31 December 2019.</t>
  </si>
  <si>
    <t>b) Prepare the statement of Financial Position of Tom Cooper as at 31 December 2019.</t>
  </si>
  <si>
    <t>(a) Explain the term accruals.</t>
  </si>
  <si>
    <r>
      <t xml:space="preserve">        A</t>
    </r>
    <r>
      <rPr>
        <sz val="12"/>
        <color rgb="FF000000"/>
        <rFont val="Calibri"/>
        <family val="2"/>
      </rPr>
      <t>crual are the income earned or incurred expences that have effect or impact on the netincome in the profit and loss statement though the cash relating to the transactions has not been paid or re-ceived.Accrual also affect the statement of financial postion as they are non cash assests or liabili-ties.Examples of accruals are:Account payable,Account receivables,accrued rent,Accrued tax and accrued interest.They are qmount still owing at the end of an accounting period.Incase the amount are not known,they are estimated and added to the expences.Acruial help generate a clear picture of the organisations income statement.</t>
    </r>
  </si>
  <si>
    <t>(b) Prepare the Light and heat expense ledger account and the accrual ledger account</t>
  </si>
  <si>
    <t>Accrual a/c                                        85,800</t>
  </si>
  <si>
    <t>Accrual (light and heat)                          11,700</t>
  </si>
  <si>
    <t>Accrual (Nov And Dec invoice )            13,620</t>
  </si>
  <si>
    <t xml:space="preserve">Cash a/c             </t>
  </si>
  <si>
    <t xml:space="preserve">Light heat                               </t>
  </si>
  <si>
    <t xml:space="preserve">Light Heat (Nov and Dec)   </t>
  </si>
  <si>
    <t>(c)    Prepare the Rent expense ledger account and the prepayment ledger account.</t>
  </si>
  <si>
    <t xml:space="preserve">Cash A/c </t>
  </si>
  <si>
    <t>Q3(a)   Update the bank ledger account.</t>
  </si>
  <si>
    <t>Bank A/C</t>
  </si>
  <si>
    <t>Details</t>
  </si>
  <si>
    <t>Opening balance</t>
  </si>
  <si>
    <t>Add banked amount</t>
  </si>
  <si>
    <t xml:space="preserve"> less Payment to supplier (Chq682)</t>
  </si>
  <si>
    <t>less Payment to supplier (Chq692)</t>
  </si>
  <si>
    <t>AMOUNT(€)</t>
  </si>
  <si>
    <t>Updated bank balance</t>
  </si>
  <si>
    <t xml:space="preserve">b) Prepare the reconciliation of the balance per the bank statement to the updated balance on the bank ledger account.                                                                                                                   </t>
  </si>
  <si>
    <t>Ending Book Balance</t>
  </si>
  <si>
    <t>Add credit transfer</t>
  </si>
  <si>
    <t>less bank charges</t>
  </si>
  <si>
    <t>Less bank interest charges</t>
  </si>
  <si>
    <t>Less loan payment</t>
  </si>
  <si>
    <t>less Unpaid Chq</t>
  </si>
  <si>
    <t>Add understatement</t>
  </si>
  <si>
    <t>less Overstatement</t>
  </si>
  <si>
    <t xml:space="preserve">Adjusting Journal Entries </t>
  </si>
  <si>
    <t>Date</t>
  </si>
  <si>
    <t>Accounts</t>
  </si>
  <si>
    <t xml:space="preserve">     Bank a/c</t>
  </si>
  <si>
    <t xml:space="preserve">     Computer repair a/c</t>
  </si>
  <si>
    <t>Suspense a/c</t>
  </si>
  <si>
    <t>(Being suspense to correct computer repair a/c)</t>
  </si>
  <si>
    <t>Computer a/c</t>
  </si>
  <si>
    <t xml:space="preserve">   Bank a/c</t>
  </si>
  <si>
    <t>(Being purchase of computer by bank)</t>
  </si>
  <si>
    <t>Depreciation a/c</t>
  </si>
  <si>
    <t xml:space="preserve">     computer a/c</t>
  </si>
  <si>
    <t>(Being depreciation of computer)</t>
  </si>
  <si>
    <t>Cash a/c</t>
  </si>
  <si>
    <t xml:space="preserve">        Cash customer sales</t>
  </si>
  <si>
    <t>(Being understated cash sales)</t>
  </si>
  <si>
    <t xml:space="preserve">     Customer receivable a/c</t>
  </si>
  <si>
    <t>(Being return inwards)</t>
  </si>
  <si>
    <t>Return inwards a/c</t>
  </si>
  <si>
    <t>Bank a/c</t>
  </si>
  <si>
    <t>Suppliers Payable a/c</t>
  </si>
  <si>
    <t>(Being suppliers payable and discount received)</t>
  </si>
  <si>
    <t xml:space="preserve">     Discount received</t>
  </si>
  <si>
    <t xml:space="preserve">    Discount allowed a/c</t>
  </si>
  <si>
    <t xml:space="preserve"> (Being suspense to correct discount received)</t>
  </si>
  <si>
    <r>
      <t>Debit (</t>
    </r>
    <r>
      <rPr>
        <b/>
        <sz val="12"/>
        <color rgb="FF000000"/>
        <rFont val="Calibri"/>
        <family val="2"/>
      </rPr>
      <t>€)</t>
    </r>
  </si>
  <si>
    <r>
      <t>Credit (</t>
    </r>
    <r>
      <rPr>
        <b/>
        <sz val="12"/>
        <color rgb="FF000000"/>
        <rFont val="Calibri"/>
        <family val="2"/>
      </rPr>
      <t>€</t>
    </r>
    <r>
      <rPr>
        <b/>
        <sz val="12"/>
        <color rgb="FF000000"/>
        <rFont val="Arial"/>
        <family val="2"/>
      </rPr>
      <t>)</t>
    </r>
  </si>
  <si>
    <t>Suspence a/c</t>
  </si>
  <si>
    <t>Computer A/c</t>
  </si>
  <si>
    <t>Computer repairs a/c</t>
  </si>
  <si>
    <t>Computer Depreciation a/c</t>
  </si>
  <si>
    <t>Sales Receivable A/c</t>
  </si>
  <si>
    <t>Return inwards</t>
  </si>
  <si>
    <t>Discount received A/C</t>
  </si>
  <si>
    <t>Discount allowed a/c</t>
  </si>
  <si>
    <t>Balance c/d</t>
  </si>
  <si>
    <t xml:space="preserve">Quarterly rent </t>
  </si>
  <si>
    <t xml:space="preserve">Prepaid rent                  a/c                 </t>
  </si>
  <si>
    <t>Rent a/c</t>
  </si>
  <si>
    <t>AMOUNT(€) DR</t>
  </si>
  <si>
    <t>AMOUNT(€) CR</t>
  </si>
  <si>
    <t>(a)    Update the suspense account to reflect the above transactions.</t>
  </si>
  <si>
    <t>(B)    Prepare the journal entries to correct / record each of the above transactions.</t>
  </si>
  <si>
    <t xml:space="preserve"> DR (€)                                  Light Heat a/c         CR (€)</t>
  </si>
  <si>
    <t>DR    (€)              Accrual a/c      CR(€)</t>
  </si>
  <si>
    <t xml:space="preserve"> DR  (€ )                          Cash a/c         CR (€)</t>
  </si>
  <si>
    <t xml:space="preserve"> DR (€)                                 Rent a/c         CR (€)</t>
  </si>
  <si>
    <t xml:space="preserve"> DR  (€)                                Prepaid rent A/c       CR (€)</t>
  </si>
  <si>
    <t xml:space="preserve"> DR  (€  )                             Cash a/c         CR (€)</t>
  </si>
  <si>
    <t xml:space="preserve"> DR (€)            Suspence A/c       CR (€)</t>
  </si>
  <si>
    <t xml:space="preserve"> DR    (€ )                  Computer Repair  A/c       CR (€)</t>
  </si>
  <si>
    <t xml:space="preserve"> DR   (€ )                 Cash a/c      CR (€)</t>
  </si>
  <si>
    <t xml:space="preserve"> DR (€ )                Return iwards a/c    CR (€)</t>
  </si>
  <si>
    <t xml:space="preserve"> DR (€)                    Bank  A/c       CR (€)</t>
  </si>
  <si>
    <t xml:space="preserve"> DR (€  )              Discount Allowed  a/c    CR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</si>
</sst>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6" x14ac:knownFonts="1">
    <font>
      <sz val="11"/>
      <color theme="1"/>
      <name val="Calibri"/>
      <family val="2"/>
    </font>
    <font>
      <sz val="11"/>
      <color theme="1"/>
      <name val="Calibri"/>
      <family val="2"/>
    </font>
    <font>
      <sz val="12"/>
      <color theme="1"/>
      <name val="Calibri"/>
      <family val="2"/>
    </font>
    <font>
      <b/>
      <sz val="12"/>
      <color theme="1"/>
      <name val="Calibri"/>
      <family val="2"/>
    </font>
    <font>
      <b/>
      <sz val="12"/>
      <color rgb="FF000000"/>
      <name val="Arial Narrow"/>
      <family val="2"/>
    </font>
    <font>
      <b/>
      <sz val="12"/>
      <color rgb="FF000000"/>
      <name val="Calibri"/>
      <family val="2"/>
    </font>
    <font>
      <sz val="12"/>
      <color rgb="FF000000"/>
      <name val="Arial Narrow"/>
      <family val="2"/>
    </font>
    <font>
      <b/>
      <u val="singleAccounting"/>
      <sz val="12"/>
      <color rgb="FF000000"/>
      <name val="Arial Narrow"/>
      <family val="2"/>
    </font>
    <font>
      <b/>
      <u val="doubleAccounting"/>
      <sz val="12"/>
      <color rgb="FF000000"/>
      <name val="Arial Narrow"/>
      <family val="2"/>
    </font>
    <font>
      <b/>
      <sz val="11"/>
      <color theme="1"/>
      <name val="Calibri"/>
      <family val="2"/>
    </font>
    <font>
      <sz val="10"/>
      <color rgb="FF000000"/>
      <name val="Calibri"/>
      <family val="2"/>
    </font>
    <font>
      <sz val="12"/>
      <color rgb="FF000000"/>
      <name val="Calibri"/>
      <family val="2"/>
    </font>
    <font>
      <u val="singleAccounting"/>
      <sz val="12"/>
      <color theme="1"/>
      <name val="Calibri"/>
      <family val="2"/>
    </font>
    <font>
      <b/>
      <sz val="11"/>
      <color rgb="FF000000"/>
      <name val="Calibri"/>
      <family val="2"/>
    </font>
    <font>
      <b/>
      <sz val="11"/>
      <name val="Calibri"/>
      <family val="2"/>
    </font>
    <font>
      <u/>
      <sz val="11"/>
      <color theme="1"/>
      <name val="Calibri"/>
      <family val="2"/>
    </font>
    <font>
      <b/>
      <u/>
      <sz val="11"/>
      <color rgb="FF000000"/>
      <name val="Calibri"/>
      <family val="2"/>
    </font>
    <font>
      <b/>
      <u/>
      <sz val="11"/>
      <name val="Calibri"/>
      <family val="2"/>
    </font>
    <font>
      <u val="doubleAccounting"/>
      <sz val="11"/>
      <color theme="1"/>
      <name val="Calibri"/>
      <family val="2"/>
    </font>
    <font>
      <b/>
      <sz val="12"/>
      <color rgb="FF000000"/>
      <name val="Arial"/>
      <family val="2"/>
    </font>
    <font>
      <sz val="11"/>
      <name val="Calibri"/>
      <family val="2"/>
    </font>
    <font>
      <sz val="12"/>
      <color rgb="FF000000"/>
      <name val="Arial"/>
      <family val="2"/>
    </font>
    <font>
      <sz val="12"/>
      <color theme="1"/>
      <name val="Arial"/>
      <family val="2"/>
    </font>
    <font>
      <sz val="12"/>
      <name val="Arial"/>
      <family val="2"/>
    </font>
    <font>
      <b/>
      <u val="singleAccounting"/>
      <sz val="12"/>
      <color rgb="FF000000"/>
      <name val="Arial"/>
      <family val="2"/>
    </font>
    <font>
      <u val="singleAccounting"/>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0"/>
        <bgColor rgb="FFBFBFBF"/>
      </patternFill>
    </fill>
  </fills>
  <borders count="35">
    <border>
      <left/>
      <right/>
      <top/>
      <bottom/>
      <diagonal/>
    </border>
    <border>
      <left style="thick">
        <color auto="1"/>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hair">
        <color auto="1"/>
      </left>
      <right style="thick">
        <color auto="1"/>
      </right>
      <top style="thick">
        <color auto="1"/>
      </top>
      <bottom style="hair">
        <color auto="1"/>
      </bottom>
      <diagonal/>
    </border>
    <border>
      <left style="thick">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ck">
        <color auto="1"/>
      </right>
      <top style="hair">
        <color auto="1"/>
      </top>
      <bottom style="hair">
        <color auto="1"/>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style="hair">
        <color auto="1"/>
      </left>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indexed="64"/>
      </top>
      <bottom style="double">
        <color indexed="64"/>
      </bottom>
      <diagonal/>
    </border>
    <border>
      <left style="thick">
        <color rgb="FF000000"/>
      </left>
      <right style="hair">
        <color rgb="FF000000"/>
      </right>
      <top style="thick">
        <color rgb="FF000000"/>
      </top>
      <bottom style="hair">
        <color rgb="FF000000"/>
      </bottom>
      <diagonal/>
    </border>
    <border>
      <left style="hair">
        <color rgb="FF000000"/>
      </left>
      <right style="hair">
        <color rgb="FF000000"/>
      </right>
      <top style="thick">
        <color rgb="FF000000"/>
      </top>
      <bottom style="hair">
        <color rgb="FF000000"/>
      </bottom>
      <diagonal/>
    </border>
    <border>
      <left style="hair">
        <color rgb="FF000000"/>
      </left>
      <right style="thick">
        <color rgb="FF000000"/>
      </right>
      <top style="thick">
        <color rgb="FF000000"/>
      </top>
      <bottom style="hair">
        <color rgb="FF000000"/>
      </bottom>
      <diagonal/>
    </border>
    <border>
      <left style="thick">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ck">
        <color rgb="FF000000"/>
      </right>
      <top style="hair">
        <color rgb="FF000000"/>
      </top>
      <bottom style="hair">
        <color rgb="FF000000"/>
      </bottom>
      <diagonal/>
    </border>
    <border>
      <left style="thick">
        <color rgb="FF000000"/>
      </left>
      <right style="hair">
        <color rgb="FF000000"/>
      </right>
      <top style="hair">
        <color rgb="FF000000"/>
      </top>
      <bottom style="thick">
        <color rgb="FF000000"/>
      </bottom>
      <diagonal/>
    </border>
    <border>
      <left style="hair">
        <color rgb="FF000000"/>
      </left>
      <right style="hair">
        <color rgb="FF000000"/>
      </right>
      <top style="hair">
        <color rgb="FF000000"/>
      </top>
      <bottom style="thick">
        <color rgb="FF000000"/>
      </bottom>
      <diagonal/>
    </border>
    <border>
      <left style="hair">
        <color rgb="FF000000"/>
      </left>
      <right style="thick">
        <color rgb="FF000000"/>
      </right>
      <top style="hair">
        <color rgb="FF000000"/>
      </top>
      <bottom style="thick">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4" fillId="0" borderId="4" xfId="0" applyNumberFormat="1" applyFont="1" applyBorder="1"/>
    <xf numFmtId="0" fontId="2" fillId="0" borderId="5" xfId="0" applyFont="1" applyBorder="1"/>
    <xf numFmtId="0" fontId="4" fillId="0" borderId="5" xfId="0" applyNumberFormat="1" applyFont="1" applyBorder="1"/>
    <xf numFmtId="0" fontId="4" fillId="0" borderId="7" xfId="0" applyNumberFormat="1" applyFont="1" applyBorder="1"/>
    <xf numFmtId="0" fontId="2" fillId="0" borderId="8" xfId="0" applyFont="1" applyBorder="1"/>
    <xf numFmtId="43" fontId="2" fillId="0" borderId="5" xfId="1" applyFont="1" applyBorder="1"/>
    <xf numFmtId="43" fontId="2" fillId="0" borderId="10" xfId="1" applyFont="1" applyBorder="1"/>
    <xf numFmtId="43" fontId="6" fillId="0" borderId="6" xfId="1" applyFont="1" applyBorder="1" applyAlignment="1">
      <alignment horizontal="right"/>
    </xf>
    <xf numFmtId="43" fontId="4" fillId="0" borderId="5" xfId="1" applyFont="1" applyBorder="1" applyAlignment="1">
      <alignment horizontal="right"/>
    </xf>
    <xf numFmtId="43" fontId="4" fillId="0" borderId="8" xfId="1" applyFont="1" applyBorder="1" applyAlignment="1">
      <alignment horizontal="right"/>
    </xf>
    <xf numFmtId="43" fontId="0" fillId="0" borderId="0" xfId="1" applyFont="1"/>
    <xf numFmtId="43" fontId="4" fillId="0" borderId="6" xfId="1" applyFont="1" applyBorder="1" applyAlignment="1">
      <alignment horizontal="right"/>
    </xf>
    <xf numFmtId="43" fontId="2" fillId="0" borderId="6" xfId="1" applyFont="1" applyBorder="1"/>
    <xf numFmtId="43" fontId="0" fillId="0" borderId="6" xfId="1" applyFont="1" applyBorder="1" applyAlignment="1">
      <alignment horizontal="right"/>
    </xf>
    <xf numFmtId="43" fontId="7" fillId="0" borderId="6" xfId="1" applyFont="1" applyBorder="1" applyAlignment="1">
      <alignment horizontal="right"/>
    </xf>
    <xf numFmtId="43" fontId="8" fillId="0" borderId="9" xfId="1" applyFont="1" applyBorder="1" applyAlignment="1">
      <alignment horizontal="right"/>
    </xf>
    <xf numFmtId="0" fontId="6" fillId="2" borderId="4" xfId="0" applyNumberFormat="1" applyFont="1" applyFill="1" applyBorder="1"/>
    <xf numFmtId="0" fontId="4" fillId="2" borderId="4" xfId="0" applyNumberFormat="1" applyFont="1" applyFill="1" applyBorder="1"/>
    <xf numFmtId="0" fontId="4" fillId="2" borderId="7" xfId="0" applyNumberFormat="1" applyFont="1" applyFill="1" applyBorder="1"/>
    <xf numFmtId="0" fontId="11" fillId="0" borderId="0" xfId="0" applyFont="1"/>
    <xf numFmtId="43" fontId="4" fillId="0" borderId="5" xfId="1" applyFont="1" applyBorder="1"/>
    <xf numFmtId="43" fontId="2" fillId="0" borderId="8" xfId="1" applyFont="1" applyBorder="1"/>
    <xf numFmtId="0" fontId="2" fillId="0" borderId="0" xfId="0" applyFont="1"/>
    <xf numFmtId="43" fontId="6" fillId="0" borderId="5" xfId="1" applyFont="1" applyBorder="1"/>
    <xf numFmtId="43" fontId="12" fillId="0" borderId="5" xfId="1" applyFont="1" applyBorder="1"/>
    <xf numFmtId="43" fontId="8" fillId="0" borderId="6" xfId="1" applyFont="1" applyBorder="1" applyAlignment="1">
      <alignment horizontal="right"/>
    </xf>
    <xf numFmtId="9" fontId="4" fillId="2" borderId="4" xfId="2" applyFont="1" applyFill="1" applyBorder="1"/>
    <xf numFmtId="9" fontId="4" fillId="0" borderId="6" xfId="2" applyFont="1" applyBorder="1" applyAlignment="1">
      <alignment horizontal="right"/>
    </xf>
    <xf numFmtId="9" fontId="0" fillId="0" borderId="0" xfId="2" applyFont="1"/>
    <xf numFmtId="9" fontId="6" fillId="2" borderId="4" xfId="2" applyFont="1" applyFill="1" applyBorder="1"/>
    <xf numFmtId="0" fontId="5" fillId="0" borderId="0" xfId="0" applyFont="1" applyBorder="1" applyAlignment="1">
      <alignment vertical="top" wrapText="1"/>
    </xf>
    <xf numFmtId="43" fontId="0" fillId="0" borderId="20" xfId="0" applyNumberFormat="1" applyFill="1" applyBorder="1"/>
    <xf numFmtId="43" fontId="0" fillId="0" borderId="0" xfId="0" applyNumberFormat="1" applyFill="1"/>
    <xf numFmtId="43" fontId="0" fillId="0" borderId="21" xfId="0" applyNumberFormat="1" applyFill="1" applyBorder="1"/>
    <xf numFmtId="43" fontId="0" fillId="0" borderId="22" xfId="0" applyNumberFormat="1" applyFill="1" applyBorder="1"/>
    <xf numFmtId="43" fontId="0" fillId="0" borderId="19" xfId="0" applyNumberFormat="1" applyFill="1" applyBorder="1"/>
    <xf numFmtId="43" fontId="0" fillId="0" borderId="23" xfId="0" applyNumberFormat="1" applyFill="1" applyBorder="1"/>
    <xf numFmtId="43" fontId="0" fillId="0" borderId="24" xfId="0" applyNumberFormat="1" applyFill="1" applyBorder="1"/>
    <xf numFmtId="43" fontId="0" fillId="0" borderId="25" xfId="0" applyNumberFormat="1" applyFill="1" applyBorder="1"/>
    <xf numFmtId="0" fontId="15" fillId="0" borderId="0" xfId="0" applyFont="1"/>
    <xf numFmtId="3" fontId="0" fillId="0" borderId="0" xfId="0" applyNumberFormat="1"/>
    <xf numFmtId="43" fontId="18" fillId="0" borderId="24" xfId="0" applyNumberFormat="1" applyFont="1" applyFill="1" applyBorder="1"/>
    <xf numFmtId="43" fontId="18" fillId="0" borderId="0" xfId="1" applyFont="1"/>
    <xf numFmtId="43" fontId="18" fillId="0" borderId="23" xfId="0" applyNumberFormat="1" applyFont="1" applyFill="1" applyBorder="1"/>
    <xf numFmtId="43" fontId="0" fillId="0" borderId="0" xfId="0" applyNumberFormat="1"/>
    <xf numFmtId="0" fontId="0" fillId="0" borderId="4" xfId="0" applyBorder="1"/>
    <xf numFmtId="43" fontId="0" fillId="0" borderId="5" xfId="1" applyFont="1" applyBorder="1"/>
    <xf numFmtId="0" fontId="0" fillId="0" borderId="5" xfId="0" applyBorder="1"/>
    <xf numFmtId="0" fontId="0" fillId="0" borderId="6" xfId="0" applyBorder="1"/>
    <xf numFmtId="43" fontId="9" fillId="0" borderId="5" xfId="1" applyFont="1" applyBorder="1"/>
    <xf numFmtId="0" fontId="0" fillId="0" borderId="7" xfId="0" applyBorder="1"/>
    <xf numFmtId="43" fontId="0" fillId="0" borderId="8" xfId="1" applyFont="1" applyBorder="1"/>
    <xf numFmtId="0" fontId="0" fillId="0" borderId="8" xfId="0" applyBorder="1"/>
    <xf numFmtId="0" fontId="0" fillId="0" borderId="9" xfId="0" applyBorder="1"/>
    <xf numFmtId="0" fontId="0" fillId="0" borderId="1" xfId="0" applyBorder="1"/>
    <xf numFmtId="43" fontId="0" fillId="0" borderId="2" xfId="1" applyFont="1" applyBorder="1"/>
    <xf numFmtId="0" fontId="0" fillId="0" borderId="2" xfId="0" applyBorder="1"/>
    <xf numFmtId="0" fontId="0" fillId="0" borderId="3" xfId="0" applyBorder="1"/>
    <xf numFmtId="43" fontId="0" fillId="0" borderId="5" xfId="1" applyFont="1" applyFill="1" applyBorder="1"/>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9" fillId="0" borderId="0" xfId="0" applyFont="1" applyAlignment="1">
      <alignment horizontal="left"/>
    </xf>
    <xf numFmtId="0" fontId="0" fillId="0" borderId="0" xfId="0" applyAlignment="1">
      <alignment horizontal="left"/>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0" xfId="0" applyFont="1" applyBorder="1" applyAlignment="1">
      <alignment horizontal="left" vertical="top" wrapText="1"/>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3" fillId="0" borderId="19" xfId="0" applyFont="1" applyBorder="1" applyAlignment="1">
      <alignment horizontal="center"/>
    </xf>
    <xf numFmtId="0" fontId="14" fillId="0" borderId="19" xfId="0" applyFont="1" applyBorder="1"/>
    <xf numFmtId="0" fontId="16" fillId="0" borderId="19" xfId="0" applyFont="1" applyBorder="1" applyAlignment="1">
      <alignment horizontal="center"/>
    </xf>
    <xf numFmtId="0" fontId="17" fillId="0" borderId="19" xfId="0" applyFont="1" applyBorder="1"/>
    <xf numFmtId="0" fontId="9"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19" fillId="0" borderId="26" xfId="0" applyFont="1" applyBorder="1" applyAlignment="1">
      <alignment horizontal="center" wrapText="1"/>
    </xf>
    <xf numFmtId="0" fontId="20" fillId="0" borderId="27" xfId="0" applyFont="1" applyBorder="1"/>
    <xf numFmtId="0" fontId="20" fillId="0" borderId="28" xfId="0" applyFont="1" applyBorder="1"/>
    <xf numFmtId="0" fontId="19" fillId="0" borderId="29" xfId="0" applyFont="1" applyBorder="1" applyAlignment="1">
      <alignment horizontal="center" wrapText="1"/>
    </xf>
    <xf numFmtId="0" fontId="20" fillId="0" borderId="30" xfId="0" applyFont="1" applyBorder="1"/>
    <xf numFmtId="0" fontId="20" fillId="0" borderId="31" xfId="0" applyFont="1" applyBorder="1"/>
    <xf numFmtId="17" fontId="19" fillId="0" borderId="29" xfId="0" applyNumberFormat="1" applyFont="1" applyBorder="1" applyAlignment="1">
      <alignment horizontal="center" wrapText="1"/>
    </xf>
    <xf numFmtId="0" fontId="19" fillId="0" borderId="30" xfId="0" applyFont="1" applyBorder="1" applyAlignment="1">
      <alignment horizontal="center" wrapText="1"/>
    </xf>
    <xf numFmtId="43" fontId="19" fillId="0" borderId="30" xfId="1" applyFont="1" applyBorder="1" applyAlignment="1">
      <alignment horizontal="center" wrapText="1"/>
    </xf>
    <xf numFmtId="43" fontId="19" fillId="0" borderId="31" xfId="1" applyFont="1" applyBorder="1" applyAlignment="1">
      <alignment horizontal="center" wrapText="1"/>
    </xf>
    <xf numFmtId="16" fontId="21" fillId="0" borderId="29" xfId="0" applyNumberFormat="1" applyFont="1" applyBorder="1"/>
    <xf numFmtId="0" fontId="21" fillId="0" borderId="30" xfId="0" applyFont="1" applyBorder="1"/>
    <xf numFmtId="43" fontId="21" fillId="0" borderId="30" xfId="1" applyFont="1" applyBorder="1"/>
    <xf numFmtId="43" fontId="21" fillId="0" borderId="31" xfId="1" applyFont="1" applyBorder="1"/>
    <xf numFmtId="0" fontId="21" fillId="0" borderId="29" xfId="0" applyFont="1" applyBorder="1"/>
    <xf numFmtId="0" fontId="19" fillId="0" borderId="30" xfId="0" applyFont="1" applyBorder="1"/>
    <xf numFmtId="43" fontId="22" fillId="2" borderId="30" xfId="1" applyFont="1" applyFill="1" applyBorder="1"/>
    <xf numFmtId="43" fontId="22" fillId="2" borderId="31" xfId="1" applyFont="1" applyFill="1" applyBorder="1"/>
    <xf numFmtId="0" fontId="23" fillId="0" borderId="30" xfId="0" applyFont="1" applyBorder="1"/>
    <xf numFmtId="0" fontId="21" fillId="0" borderId="30" xfId="0" applyFont="1" applyFill="1" applyBorder="1"/>
    <xf numFmtId="0" fontId="21" fillId="3" borderId="30" xfId="0" applyFont="1" applyFill="1" applyBorder="1"/>
    <xf numFmtId="0" fontId="21" fillId="0" borderId="32" xfId="0" applyFont="1" applyBorder="1"/>
    <xf numFmtId="0" fontId="21" fillId="0" borderId="33" xfId="0" applyFont="1" applyBorder="1"/>
    <xf numFmtId="43" fontId="24" fillId="0" borderId="33" xfId="1" applyFont="1" applyBorder="1"/>
    <xf numFmtId="43" fontId="24" fillId="0" borderId="34" xfId="1" applyFont="1" applyBorder="1"/>
    <xf numFmtId="43" fontId="18" fillId="0" borderId="5" xfId="1" applyFont="1" applyBorder="1"/>
    <xf numFmtId="43" fontId="25" fillId="0" borderId="5" xfId="1" applyFont="1" applyBorder="1"/>
  </cellXfs>
  <cellStyles count="3">
    <cellStyle name="Comma" xfId="1" builtinId="3"/>
    <cellStyle name="Normal" xfId="0" builtinId="0"/>
    <cellStyle name="Percent" xfId="2" builtinId="5"/>
  </cellStyles>
  <dxfs count="0"/>
  <tableStyles count="0" defaultTableStyle="TableStyleMedium9" defaultPivotStyle="PivotStyleLight16"/>
  <colors>
    <mruColors>
      <color rgb="FF000008"/>
      <color rgb="FF000000"/>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abSelected="1" topLeftCell="A13" zoomScale="98" zoomScaleNormal="98" workbookViewId="0">
      <selection activeCell="E23" sqref="E23"/>
    </sheetView>
  </sheetViews>
  <sheetFormatPr defaultRowHeight="15" x14ac:dyDescent="0.25"/>
  <cols>
    <col min="1" max="1" width="38.85546875" bestFit="1" customWidth="1"/>
    <col min="2" max="2" width="22.7109375" bestFit="1" customWidth="1"/>
    <col min="3" max="3" width="13.85546875" style="11" bestFit="1" customWidth="1"/>
    <col min="4" max="4" width="20.85546875" style="11" customWidth="1"/>
  </cols>
  <sheetData>
    <row r="1" spans="1:4" x14ac:dyDescent="0.25">
      <c r="A1" s="66" t="s">
        <v>76</v>
      </c>
      <c r="B1" s="66"/>
      <c r="C1" s="66"/>
      <c r="D1" s="66"/>
    </row>
    <row r="2" spans="1:4" ht="15.75" thickBot="1" x14ac:dyDescent="0.3"/>
    <row r="3" spans="1:4" ht="16.5" thickTop="1" x14ac:dyDescent="0.25">
      <c r="A3" s="60" t="s">
        <v>7</v>
      </c>
      <c r="B3" s="61"/>
      <c r="C3" s="61"/>
      <c r="D3" s="62"/>
    </row>
    <row r="4" spans="1:4" ht="15.75" x14ac:dyDescent="0.25">
      <c r="A4" s="63" t="s">
        <v>6</v>
      </c>
      <c r="B4" s="64"/>
      <c r="C4" s="64"/>
      <c r="D4" s="65"/>
    </row>
    <row r="5" spans="1:4" ht="15.75" x14ac:dyDescent="0.25">
      <c r="A5" s="1" t="s">
        <v>0</v>
      </c>
      <c r="B5" s="2"/>
      <c r="C5" s="12" t="s">
        <v>8</v>
      </c>
      <c r="D5" s="12" t="s">
        <v>8</v>
      </c>
    </row>
    <row r="6" spans="1:4" ht="15.75" x14ac:dyDescent="0.25">
      <c r="A6" s="18" t="s">
        <v>1</v>
      </c>
      <c r="B6" s="2"/>
      <c r="C6" s="6"/>
      <c r="D6" s="13"/>
    </row>
    <row r="7" spans="1:4" ht="15.75" x14ac:dyDescent="0.25">
      <c r="A7" s="17" t="s">
        <v>10</v>
      </c>
      <c r="B7" s="2"/>
      <c r="C7" s="6"/>
      <c r="D7" s="8">
        <v>5681000</v>
      </c>
    </row>
    <row r="8" spans="1:4" ht="15.75" x14ac:dyDescent="0.25">
      <c r="A8" s="17" t="s">
        <v>11</v>
      </c>
      <c r="B8" s="2"/>
      <c r="C8" s="6"/>
      <c r="D8" s="8">
        <v>-25800</v>
      </c>
    </row>
    <row r="9" spans="1:4" ht="15.75" x14ac:dyDescent="0.25">
      <c r="A9" s="18" t="s">
        <v>19</v>
      </c>
      <c r="B9" s="3"/>
      <c r="C9" s="6"/>
      <c r="D9" s="14">
        <f>SUM(D7:D8)</f>
        <v>5655200</v>
      </c>
    </row>
    <row r="10" spans="1:4" ht="15.75" x14ac:dyDescent="0.25">
      <c r="A10" s="18" t="s">
        <v>2</v>
      </c>
      <c r="B10" s="2"/>
      <c r="C10" s="6"/>
      <c r="D10" s="13"/>
    </row>
    <row r="11" spans="1:4" ht="15.75" x14ac:dyDescent="0.25">
      <c r="A11" s="17" t="s">
        <v>13</v>
      </c>
      <c r="B11" s="2"/>
      <c r="C11" s="7">
        <v>144600</v>
      </c>
      <c r="D11" s="13"/>
    </row>
    <row r="12" spans="1:4" ht="15.75" x14ac:dyDescent="0.25">
      <c r="A12" s="17" t="s">
        <v>9</v>
      </c>
      <c r="B12" s="2"/>
      <c r="C12" s="8">
        <v>3461600</v>
      </c>
      <c r="D12" s="8"/>
    </row>
    <row r="13" spans="1:4" ht="15.75" x14ac:dyDescent="0.25">
      <c r="A13" s="17" t="s">
        <v>12</v>
      </c>
      <c r="B13" s="2"/>
      <c r="C13" s="6">
        <v>-18680</v>
      </c>
      <c r="D13" s="8"/>
    </row>
    <row r="14" spans="1:4" ht="15.75" x14ac:dyDescent="0.25">
      <c r="A14" s="17" t="s">
        <v>15</v>
      </c>
      <c r="B14" s="2" t="s">
        <v>23</v>
      </c>
      <c r="C14" s="6">
        <f>(97000*40)/100</f>
        <v>38800</v>
      </c>
      <c r="D14" s="8"/>
    </row>
    <row r="15" spans="1:4" ht="15.75" x14ac:dyDescent="0.25">
      <c r="A15" s="17" t="s">
        <v>16</v>
      </c>
      <c r="B15" s="2"/>
      <c r="C15" s="6">
        <v>-13800</v>
      </c>
      <c r="D15" s="8"/>
    </row>
    <row r="16" spans="1:4" ht="15.75" x14ac:dyDescent="0.25">
      <c r="A16" s="17" t="s">
        <v>17</v>
      </c>
      <c r="B16" s="2"/>
      <c r="C16" s="6">
        <v>-123680</v>
      </c>
      <c r="D16" s="8"/>
    </row>
    <row r="17" spans="1:4" ht="18" x14ac:dyDescent="0.4">
      <c r="A17" s="18" t="s">
        <v>18</v>
      </c>
      <c r="B17" s="3"/>
      <c r="C17" s="6"/>
      <c r="D17" s="15">
        <f>C11+C12+C13+C14+C15+C16</f>
        <v>3488840</v>
      </c>
    </row>
    <row r="18" spans="1:4" ht="15.75" x14ac:dyDescent="0.25">
      <c r="A18" s="18" t="s">
        <v>3</v>
      </c>
      <c r="B18" s="2"/>
      <c r="C18" s="6"/>
      <c r="D18" s="12">
        <f>D9-D17</f>
        <v>2166360</v>
      </c>
    </row>
    <row r="19" spans="1:4" ht="15.75" x14ac:dyDescent="0.25">
      <c r="A19" s="18" t="s">
        <v>20</v>
      </c>
      <c r="B19" s="2"/>
      <c r="C19" s="6"/>
      <c r="D19" s="12"/>
    </row>
    <row r="20" spans="1:4" ht="15.75" x14ac:dyDescent="0.25">
      <c r="A20" s="17" t="s">
        <v>21</v>
      </c>
      <c r="B20" s="2"/>
      <c r="C20" s="6">
        <v>24800</v>
      </c>
      <c r="D20" s="12"/>
    </row>
    <row r="21" spans="1:4" ht="15.75" x14ac:dyDescent="0.25">
      <c r="A21" s="17" t="s">
        <v>37</v>
      </c>
      <c r="B21" s="2" t="s">
        <v>38</v>
      </c>
      <c r="C21" s="6">
        <v>7194</v>
      </c>
      <c r="D21" s="12"/>
    </row>
    <row r="22" spans="1:4" ht="18" x14ac:dyDescent="0.4">
      <c r="A22" s="18"/>
      <c r="B22" s="2"/>
      <c r="C22" s="6"/>
      <c r="D22" s="15">
        <f>C20+C21</f>
        <v>31994</v>
      </c>
    </row>
    <row r="23" spans="1:4" ht="15.75" x14ac:dyDescent="0.25">
      <c r="A23" s="18" t="s">
        <v>44</v>
      </c>
      <c r="B23" s="2"/>
      <c r="C23" s="6"/>
      <c r="D23" s="12">
        <f>D18+D22</f>
        <v>2198354</v>
      </c>
    </row>
    <row r="24" spans="1:4" ht="15.75" x14ac:dyDescent="0.25">
      <c r="A24" s="18" t="s">
        <v>4</v>
      </c>
      <c r="B24" s="2"/>
      <c r="C24" s="6"/>
      <c r="D24" s="13"/>
    </row>
    <row r="25" spans="1:4" ht="15.75" x14ac:dyDescent="0.25">
      <c r="A25" s="17" t="s">
        <v>14</v>
      </c>
      <c r="B25" s="2" t="s">
        <v>22</v>
      </c>
      <c r="C25" s="6">
        <f>97000-38800</f>
        <v>58200</v>
      </c>
      <c r="D25" s="8"/>
    </row>
    <row r="26" spans="1:4" ht="15.75" x14ac:dyDescent="0.25">
      <c r="A26" s="17" t="s">
        <v>24</v>
      </c>
      <c r="B26" s="2" t="s">
        <v>27</v>
      </c>
      <c r="C26" s="6">
        <f>(2*1080000)/100</f>
        <v>21600</v>
      </c>
      <c r="D26" s="8"/>
    </row>
    <row r="27" spans="1:4" ht="15.75" x14ac:dyDescent="0.25">
      <c r="A27" s="17" t="s">
        <v>25</v>
      </c>
      <c r="B27" s="2" t="s">
        <v>28</v>
      </c>
      <c r="C27" s="6">
        <f>(15*850000)/100</f>
        <v>127500</v>
      </c>
      <c r="D27" s="8"/>
    </row>
    <row r="28" spans="1:4" ht="15.75" x14ac:dyDescent="0.25">
      <c r="A28" s="17" t="s">
        <v>26</v>
      </c>
      <c r="B28" s="2" t="s">
        <v>29</v>
      </c>
      <c r="C28" s="6">
        <f>20%*243200</f>
        <v>48640</v>
      </c>
      <c r="D28" s="8"/>
    </row>
    <row r="29" spans="1:4" ht="15.75" x14ac:dyDescent="0.25">
      <c r="A29" s="17" t="s">
        <v>30</v>
      </c>
      <c r="B29" s="2"/>
      <c r="C29" s="6">
        <v>6200</v>
      </c>
      <c r="D29" s="8"/>
    </row>
    <row r="30" spans="1:4" ht="15.75" x14ac:dyDescent="0.25">
      <c r="A30" s="17" t="s">
        <v>31</v>
      </c>
      <c r="B30" s="2" t="s">
        <v>32</v>
      </c>
      <c r="C30" s="6">
        <f>8400+312000</f>
        <v>320400</v>
      </c>
      <c r="D30" s="8"/>
    </row>
    <row r="31" spans="1:4" ht="15.75" x14ac:dyDescent="0.25">
      <c r="A31" s="17" t="s">
        <v>33</v>
      </c>
      <c r="B31" s="2" t="s">
        <v>34</v>
      </c>
      <c r="C31" s="6">
        <f>136800-17000</f>
        <v>119800</v>
      </c>
      <c r="D31" s="8"/>
    </row>
    <row r="32" spans="1:4" ht="15.75" x14ac:dyDescent="0.25">
      <c r="A32" s="17" t="s">
        <v>40</v>
      </c>
      <c r="B32" s="2"/>
      <c r="C32" s="6">
        <v>24800</v>
      </c>
      <c r="D32" s="8"/>
    </row>
    <row r="33" spans="1:4" ht="15.75" x14ac:dyDescent="0.25">
      <c r="A33" s="17" t="s">
        <v>35</v>
      </c>
      <c r="B33" s="2"/>
      <c r="C33" s="6">
        <v>33000</v>
      </c>
      <c r="D33" s="8"/>
    </row>
    <row r="34" spans="1:4" ht="15.75" x14ac:dyDescent="0.25">
      <c r="A34" s="17" t="s">
        <v>36</v>
      </c>
      <c r="B34" s="2"/>
      <c r="C34" s="6">
        <v>158800</v>
      </c>
      <c r="D34" s="8"/>
    </row>
    <row r="35" spans="1:4" ht="15.75" x14ac:dyDescent="0.25">
      <c r="A35" s="17" t="s">
        <v>39</v>
      </c>
      <c r="B35" s="2"/>
      <c r="C35" s="6">
        <v>62300</v>
      </c>
      <c r="D35" s="8"/>
    </row>
    <row r="36" spans="1:4" ht="15.75" x14ac:dyDescent="0.25">
      <c r="A36" s="17" t="s">
        <v>41</v>
      </c>
      <c r="B36" s="2"/>
      <c r="C36" s="6">
        <v>373000</v>
      </c>
      <c r="D36" s="8"/>
    </row>
    <row r="37" spans="1:4" ht="15.75" x14ac:dyDescent="0.25">
      <c r="A37" s="17" t="s">
        <v>42</v>
      </c>
      <c r="B37" s="2"/>
      <c r="C37" s="6">
        <v>229380</v>
      </c>
      <c r="D37" s="8"/>
    </row>
    <row r="38" spans="1:4" ht="15.75" x14ac:dyDescent="0.25">
      <c r="A38" s="18" t="s">
        <v>43</v>
      </c>
      <c r="B38" s="3"/>
      <c r="C38" s="9"/>
      <c r="D38" s="14">
        <f>C25+C26+C27+C28+C29+C30+C31+C32+C33+C34+C35+C36+C37</f>
        <v>1583620</v>
      </c>
    </row>
    <row r="39" spans="1:4" ht="18.75" thickBot="1" x14ac:dyDescent="0.45">
      <c r="A39" s="4" t="s">
        <v>5</v>
      </c>
      <c r="B39" s="5"/>
      <c r="C39" s="10"/>
      <c r="D39" s="16">
        <f>D23-D38</f>
        <v>614734</v>
      </c>
    </row>
    <row r="40" spans="1:4" ht="15.75" thickTop="1" x14ac:dyDescent="0.25"/>
  </sheetData>
  <mergeCells count="3">
    <mergeCell ref="A3:D3"/>
    <mergeCell ref="A4:D4"/>
    <mergeCell ref="A1:D1"/>
  </mergeCells>
  <pageMargins left="0.7" right="0.7" top="0.7" bottom="0.7"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D37" sqref="D37"/>
    </sheetView>
  </sheetViews>
  <sheetFormatPr defaultRowHeight="15" x14ac:dyDescent="0.25"/>
  <cols>
    <col min="1" max="1" width="49.85546875" bestFit="1" customWidth="1"/>
    <col min="2" max="2" width="22.7109375" style="11" bestFit="1" customWidth="1"/>
    <col min="3" max="3" width="14.140625" style="11" bestFit="1" customWidth="1"/>
    <col min="4" max="4" width="20.85546875" style="11" customWidth="1"/>
  </cols>
  <sheetData>
    <row r="1" spans="1:4" x14ac:dyDescent="0.25">
      <c r="A1" s="66" t="s">
        <v>77</v>
      </c>
      <c r="B1" s="67"/>
      <c r="C1" s="67"/>
      <c r="D1" s="67"/>
    </row>
    <row r="2" spans="1:4" ht="15.75" thickBot="1" x14ac:dyDescent="0.3"/>
    <row r="3" spans="1:4" ht="16.5" thickTop="1" x14ac:dyDescent="0.25">
      <c r="A3" s="60" t="s">
        <v>45</v>
      </c>
      <c r="B3" s="61"/>
      <c r="C3" s="61"/>
      <c r="D3" s="62"/>
    </row>
    <row r="4" spans="1:4" ht="15.75" x14ac:dyDescent="0.25">
      <c r="A4" s="63" t="s">
        <v>6</v>
      </c>
      <c r="B4" s="64"/>
      <c r="C4" s="64"/>
      <c r="D4" s="65"/>
    </row>
    <row r="5" spans="1:4" ht="15.75" x14ac:dyDescent="0.25">
      <c r="A5" s="1" t="s">
        <v>0</v>
      </c>
      <c r="B5" s="6"/>
      <c r="C5" s="12" t="s">
        <v>8</v>
      </c>
      <c r="D5" s="12" t="s">
        <v>8</v>
      </c>
    </row>
    <row r="6" spans="1:4" ht="15.75" x14ac:dyDescent="0.25">
      <c r="A6" s="1" t="s">
        <v>46</v>
      </c>
      <c r="B6" s="6"/>
      <c r="C6" s="6"/>
      <c r="D6" s="13"/>
    </row>
    <row r="7" spans="1:4" ht="15.75" x14ac:dyDescent="0.25">
      <c r="A7" s="17" t="s">
        <v>47</v>
      </c>
      <c r="B7" s="6"/>
      <c r="C7" s="6">
        <v>31200</v>
      </c>
      <c r="D7" s="8"/>
    </row>
    <row r="8" spans="1:4" ht="15.75" x14ac:dyDescent="0.25">
      <c r="A8" s="17" t="s">
        <v>48</v>
      </c>
      <c r="B8" s="6"/>
      <c r="C8" s="6">
        <v>4600</v>
      </c>
      <c r="D8" s="8"/>
    </row>
    <row r="9" spans="1:4" ht="15.75" x14ac:dyDescent="0.25">
      <c r="A9" s="20" t="s">
        <v>59</v>
      </c>
      <c r="B9" s="24">
        <v>403000</v>
      </c>
      <c r="C9" s="6"/>
      <c r="D9" s="14"/>
    </row>
    <row r="10" spans="1:4" ht="15.75" x14ac:dyDescent="0.25">
      <c r="A10" s="20" t="s">
        <v>74</v>
      </c>
      <c r="B10" s="21">
        <v>-22400</v>
      </c>
      <c r="C10" s="6"/>
      <c r="D10" s="14"/>
    </row>
    <row r="11" spans="1:4" ht="15.75" x14ac:dyDescent="0.25">
      <c r="A11" s="20" t="s">
        <v>75</v>
      </c>
      <c r="B11" s="21">
        <v>-3806</v>
      </c>
      <c r="C11" s="6"/>
      <c r="D11" s="14"/>
    </row>
    <row r="12" spans="1:4" ht="15.75" x14ac:dyDescent="0.25">
      <c r="A12" s="20"/>
      <c r="B12" s="21"/>
      <c r="C12" s="6">
        <v>403000</v>
      </c>
      <c r="D12" s="14"/>
    </row>
    <row r="13" spans="1:4" ht="15.75" x14ac:dyDescent="0.25">
      <c r="A13" s="20" t="s">
        <v>60</v>
      </c>
      <c r="B13" s="21"/>
      <c r="C13" s="6">
        <v>123680</v>
      </c>
      <c r="D13" s="14"/>
    </row>
    <row r="14" spans="1:4" ht="18" x14ac:dyDescent="0.4">
      <c r="A14" s="17" t="s">
        <v>50</v>
      </c>
      <c r="B14" s="6"/>
      <c r="C14" s="25">
        <v>17000</v>
      </c>
      <c r="D14" s="13"/>
    </row>
    <row r="15" spans="1:4" ht="15.75" x14ac:dyDescent="0.25">
      <c r="A15" s="18" t="s">
        <v>51</v>
      </c>
      <c r="B15" s="6"/>
      <c r="C15" s="7"/>
      <c r="D15" s="13">
        <f>C7+C8+C12+C13+C14</f>
        <v>579480</v>
      </c>
    </row>
    <row r="16" spans="1:4" ht="15.75" x14ac:dyDescent="0.25">
      <c r="A16" s="18" t="s">
        <v>52</v>
      </c>
      <c r="B16" s="6"/>
      <c r="C16" s="8"/>
      <c r="D16" s="8"/>
    </row>
    <row r="17" spans="1:4" ht="15.75" x14ac:dyDescent="0.25">
      <c r="A17" s="23" t="s">
        <v>54</v>
      </c>
      <c r="B17" s="6">
        <v>1080000</v>
      </c>
      <c r="C17" s="6"/>
      <c r="D17" s="8"/>
    </row>
    <row r="18" spans="1:4" ht="18" x14ac:dyDescent="0.4">
      <c r="A18" s="17" t="s">
        <v>53</v>
      </c>
      <c r="B18" s="6">
        <v>-259200</v>
      </c>
      <c r="C18" s="25">
        <f>B17+B18</f>
        <v>820800</v>
      </c>
      <c r="D18" s="8"/>
    </row>
    <row r="19" spans="1:4" ht="18" x14ac:dyDescent="0.4">
      <c r="A19" s="17" t="s">
        <v>55</v>
      </c>
      <c r="B19" s="6">
        <v>850000</v>
      </c>
      <c r="C19" s="25"/>
      <c r="D19" s="8"/>
    </row>
    <row r="20" spans="1:4" ht="18" x14ac:dyDescent="0.4">
      <c r="A20" s="17" t="s">
        <v>56</v>
      </c>
      <c r="B20" s="6">
        <v>-340000</v>
      </c>
      <c r="C20" s="25">
        <f>B19+B20</f>
        <v>510000</v>
      </c>
      <c r="D20" s="8"/>
    </row>
    <row r="21" spans="1:4" ht="18" x14ac:dyDescent="0.4">
      <c r="A21" s="20" t="s">
        <v>57</v>
      </c>
      <c r="B21" s="24">
        <v>380000</v>
      </c>
      <c r="C21" s="25"/>
      <c r="D21" s="15"/>
    </row>
    <row r="22" spans="1:4" ht="18" x14ac:dyDescent="0.4">
      <c r="A22" s="20" t="s">
        <v>58</v>
      </c>
      <c r="B22" s="6">
        <v>-185440</v>
      </c>
      <c r="C22" s="25">
        <v>193334</v>
      </c>
      <c r="D22" s="12"/>
    </row>
    <row r="23" spans="1:4" ht="18" x14ac:dyDescent="0.4">
      <c r="A23" s="18" t="s">
        <v>61</v>
      </c>
      <c r="B23" s="6"/>
      <c r="C23" s="6"/>
      <c r="D23" s="15">
        <f>C22+C20+C18</f>
        <v>1524134</v>
      </c>
    </row>
    <row r="24" spans="1:4" ht="18" x14ac:dyDescent="0.4">
      <c r="A24" s="18" t="s">
        <v>62</v>
      </c>
      <c r="B24" s="6"/>
      <c r="C24" s="6"/>
      <c r="D24" s="26">
        <f>D23+D15</f>
        <v>2103614</v>
      </c>
    </row>
    <row r="25" spans="1:4" s="29" customFormat="1" ht="15.75" x14ac:dyDescent="0.25">
      <c r="A25" s="27" t="s">
        <v>64</v>
      </c>
      <c r="B25" s="6"/>
      <c r="C25" s="6"/>
      <c r="D25" s="28"/>
    </row>
    <row r="26" spans="1:4" s="29" customFormat="1" ht="15.75" x14ac:dyDescent="0.25">
      <c r="A26" s="27" t="s">
        <v>63</v>
      </c>
      <c r="B26" s="6"/>
      <c r="C26" s="6"/>
      <c r="D26" s="28"/>
    </row>
    <row r="27" spans="1:4" s="29" customFormat="1" ht="15.75" x14ac:dyDescent="0.25">
      <c r="A27" s="30" t="s">
        <v>49</v>
      </c>
      <c r="B27" s="6"/>
      <c r="C27" s="6">
        <v>374180</v>
      </c>
      <c r="D27" s="28"/>
    </row>
    <row r="28" spans="1:4" s="29" customFormat="1" ht="15.75" x14ac:dyDescent="0.25">
      <c r="A28" s="27" t="s">
        <v>67</v>
      </c>
      <c r="B28" s="6"/>
      <c r="C28" s="6"/>
      <c r="D28" s="28"/>
    </row>
    <row r="29" spans="1:4" ht="15.75" x14ac:dyDescent="0.25">
      <c r="A29" s="17" t="s">
        <v>68</v>
      </c>
      <c r="B29" s="6"/>
      <c r="C29" s="6">
        <v>900000</v>
      </c>
      <c r="D29" s="12"/>
    </row>
    <row r="30" spans="1:4" ht="15.75" x14ac:dyDescent="0.25">
      <c r="A30" s="18" t="s">
        <v>69</v>
      </c>
      <c r="B30" s="6"/>
      <c r="C30" s="6"/>
      <c r="D30" s="12">
        <f>C27+C29</f>
        <v>1274180</v>
      </c>
    </row>
    <row r="31" spans="1:4" ht="15.75" x14ac:dyDescent="0.25">
      <c r="A31" s="18" t="s">
        <v>65</v>
      </c>
      <c r="B31" s="6"/>
      <c r="C31" s="6"/>
      <c r="D31" s="12"/>
    </row>
    <row r="32" spans="1:4" ht="15.75" x14ac:dyDescent="0.25">
      <c r="A32" s="17" t="s">
        <v>66</v>
      </c>
      <c r="B32" s="6">
        <v>311100</v>
      </c>
      <c r="C32" s="6"/>
      <c r="D32" s="13"/>
    </row>
    <row r="33" spans="1:4" ht="15.75" x14ac:dyDescent="0.25">
      <c r="A33" s="17" t="s">
        <v>70</v>
      </c>
      <c r="B33" s="6">
        <v>-96400</v>
      </c>
      <c r="C33" s="6"/>
      <c r="D33" s="8"/>
    </row>
    <row r="34" spans="1:4" ht="15.75" x14ac:dyDescent="0.25">
      <c r="A34" s="17"/>
      <c r="B34" s="6"/>
      <c r="C34" s="6">
        <f>B32+B33</f>
        <v>214700</v>
      </c>
      <c r="D34" s="8"/>
    </row>
    <row r="35" spans="1:4" ht="15.75" x14ac:dyDescent="0.25">
      <c r="A35" s="17" t="s">
        <v>71</v>
      </c>
      <c r="B35" s="6"/>
      <c r="C35" s="6">
        <f>'PROFIT AND LOSS'!D39</f>
        <v>614734</v>
      </c>
      <c r="D35" s="8"/>
    </row>
    <row r="36" spans="1:4" ht="15.75" x14ac:dyDescent="0.25">
      <c r="A36" s="17" t="s">
        <v>72</v>
      </c>
      <c r="B36" s="6"/>
      <c r="C36" s="6"/>
      <c r="D36" s="8">
        <f>C34+C35</f>
        <v>829434</v>
      </c>
    </row>
    <row r="37" spans="1:4" ht="18" x14ac:dyDescent="0.4">
      <c r="A37" s="18" t="s">
        <v>73</v>
      </c>
      <c r="B37" s="6"/>
      <c r="C37" s="6"/>
      <c r="D37" s="26">
        <f>D30+D36</f>
        <v>2103614</v>
      </c>
    </row>
    <row r="38" spans="1:4" ht="15.75" x14ac:dyDescent="0.25">
      <c r="A38" s="17"/>
      <c r="B38" s="6"/>
      <c r="C38" s="6"/>
      <c r="D38" s="8"/>
    </row>
    <row r="39" spans="1:4" ht="15.75" x14ac:dyDescent="0.25">
      <c r="A39" s="17"/>
      <c r="B39" s="6"/>
      <c r="C39" s="6"/>
      <c r="D39" s="8"/>
    </row>
    <row r="40" spans="1:4" ht="15.75" x14ac:dyDescent="0.25">
      <c r="A40" s="17"/>
      <c r="B40" s="6"/>
      <c r="C40" s="6"/>
      <c r="D40" s="8"/>
    </row>
    <row r="41" spans="1:4" ht="15.75" x14ac:dyDescent="0.25">
      <c r="A41" s="17"/>
      <c r="B41" s="6"/>
      <c r="C41" s="6"/>
      <c r="D41" s="8"/>
    </row>
    <row r="42" spans="1:4" ht="15.75" x14ac:dyDescent="0.25">
      <c r="A42" s="17"/>
      <c r="B42" s="6"/>
      <c r="C42" s="6"/>
      <c r="D42" s="8"/>
    </row>
    <row r="43" spans="1:4" ht="15.75" x14ac:dyDescent="0.25">
      <c r="A43" s="17"/>
      <c r="B43" s="6"/>
      <c r="C43" s="6"/>
      <c r="D43" s="8"/>
    </row>
    <row r="44" spans="1:4" ht="15.75" x14ac:dyDescent="0.25">
      <c r="A44" s="17"/>
      <c r="B44" s="6"/>
      <c r="C44" s="6"/>
      <c r="D44" s="8"/>
    </row>
    <row r="45" spans="1:4" ht="15.75" x14ac:dyDescent="0.25">
      <c r="A45" s="17"/>
      <c r="B45" s="6"/>
      <c r="C45" s="6"/>
      <c r="D45" s="8"/>
    </row>
    <row r="46" spans="1:4" ht="18" x14ac:dyDescent="0.4">
      <c r="A46" s="18"/>
      <c r="B46" s="21"/>
      <c r="C46" s="9"/>
      <c r="D46" s="15"/>
    </row>
    <row r="47" spans="1:4" ht="18.75" thickBot="1" x14ac:dyDescent="0.45">
      <c r="A47" s="19"/>
      <c r="B47" s="22"/>
      <c r="C47" s="10"/>
      <c r="D47" s="16">
        <f>D29-D46</f>
        <v>0</v>
      </c>
    </row>
    <row r="48" spans="1:4" ht="15.75" thickTop="1" x14ac:dyDescent="0.25"/>
  </sheetData>
  <mergeCells count="3">
    <mergeCell ref="A3:D3"/>
    <mergeCell ref="A4:D4"/>
    <mergeCell ref="A1:D1"/>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selection activeCell="A18" sqref="A18:XFD32"/>
    </sheetView>
  </sheetViews>
  <sheetFormatPr defaultRowHeight="15" x14ac:dyDescent="0.25"/>
  <cols>
    <col min="3" max="3" width="11.5703125" bestFit="1" customWidth="1"/>
  </cols>
  <sheetData>
    <row r="1" spans="1:15" x14ac:dyDescent="0.25">
      <c r="A1" s="66" t="s">
        <v>78</v>
      </c>
      <c r="B1" s="66"/>
      <c r="C1" s="66"/>
      <c r="D1" s="66"/>
      <c r="E1" s="66"/>
      <c r="F1" s="66"/>
      <c r="G1" s="66"/>
      <c r="H1" s="66"/>
      <c r="I1" s="66"/>
    </row>
    <row r="2" spans="1:15" ht="15.75" thickBot="1" x14ac:dyDescent="0.3"/>
    <row r="3" spans="1:15" ht="15" customHeight="1" x14ac:dyDescent="0.25">
      <c r="A3" s="68" t="s">
        <v>79</v>
      </c>
      <c r="B3" s="69"/>
      <c r="C3" s="69"/>
      <c r="D3" s="69"/>
      <c r="E3" s="69"/>
      <c r="F3" s="69"/>
      <c r="G3" s="69"/>
      <c r="H3" s="69"/>
      <c r="I3" s="70"/>
      <c r="J3" s="31"/>
      <c r="K3" s="31"/>
      <c r="L3" s="31"/>
      <c r="M3" s="31"/>
      <c r="N3" s="31"/>
      <c r="O3" s="31"/>
    </row>
    <row r="4" spans="1:15" ht="15" customHeight="1" x14ac:dyDescent="0.25">
      <c r="A4" s="71"/>
      <c r="B4" s="72"/>
      <c r="C4" s="72"/>
      <c r="D4" s="72"/>
      <c r="E4" s="72"/>
      <c r="F4" s="72"/>
      <c r="G4" s="72"/>
      <c r="H4" s="72"/>
      <c r="I4" s="73"/>
      <c r="J4" s="31"/>
      <c r="K4" s="31"/>
      <c r="L4" s="31"/>
      <c r="M4" s="31"/>
      <c r="N4" s="31"/>
      <c r="O4" s="31"/>
    </row>
    <row r="5" spans="1:15" ht="15" customHeight="1" x14ac:dyDescent="0.25">
      <c r="A5" s="71"/>
      <c r="B5" s="72"/>
      <c r="C5" s="72"/>
      <c r="D5" s="72"/>
      <c r="E5" s="72"/>
      <c r="F5" s="72"/>
      <c r="G5" s="72"/>
      <c r="H5" s="72"/>
      <c r="I5" s="73"/>
      <c r="J5" s="31"/>
      <c r="K5" s="31"/>
      <c r="L5" s="31"/>
      <c r="M5" s="31"/>
      <c r="N5" s="31"/>
      <c r="O5" s="31"/>
    </row>
    <row r="6" spans="1:15" ht="15" customHeight="1" x14ac:dyDescent="0.25">
      <c r="A6" s="71"/>
      <c r="B6" s="72"/>
      <c r="C6" s="72"/>
      <c r="D6" s="72"/>
      <c r="E6" s="72"/>
      <c r="F6" s="72"/>
      <c r="G6" s="72"/>
      <c r="H6" s="72"/>
      <c r="I6" s="73"/>
      <c r="J6" s="31"/>
      <c r="K6" s="31"/>
      <c r="L6" s="31"/>
      <c r="M6" s="31"/>
      <c r="N6" s="31"/>
      <c r="O6" s="31"/>
    </row>
    <row r="7" spans="1:15" ht="15" customHeight="1" x14ac:dyDescent="0.25">
      <c r="A7" s="71"/>
      <c r="B7" s="72"/>
      <c r="C7" s="72"/>
      <c r="D7" s="72"/>
      <c r="E7" s="72"/>
      <c r="F7" s="72"/>
      <c r="G7" s="72"/>
      <c r="H7" s="72"/>
      <c r="I7" s="73"/>
      <c r="J7" s="31"/>
      <c r="K7" s="31"/>
      <c r="L7" s="31"/>
      <c r="M7" s="31"/>
      <c r="N7" s="31"/>
      <c r="O7" s="31"/>
    </row>
    <row r="8" spans="1:15" ht="15" customHeight="1" x14ac:dyDescent="0.25">
      <c r="A8" s="71"/>
      <c r="B8" s="72"/>
      <c r="C8" s="72"/>
      <c r="D8" s="72"/>
      <c r="E8" s="72"/>
      <c r="F8" s="72"/>
      <c r="G8" s="72"/>
      <c r="H8" s="72"/>
      <c r="I8" s="73"/>
      <c r="J8" s="31"/>
      <c r="K8" s="31"/>
      <c r="L8" s="31"/>
      <c r="M8" s="31"/>
      <c r="N8" s="31"/>
      <c r="O8" s="31"/>
    </row>
    <row r="9" spans="1:15" ht="15" customHeight="1" x14ac:dyDescent="0.25">
      <c r="A9" s="71"/>
      <c r="B9" s="72"/>
      <c r="C9" s="72"/>
      <c r="D9" s="72"/>
      <c r="E9" s="72"/>
      <c r="F9" s="72"/>
      <c r="G9" s="72"/>
      <c r="H9" s="72"/>
      <c r="I9" s="73"/>
      <c r="J9" s="31"/>
      <c r="K9" s="31"/>
      <c r="L9" s="31"/>
      <c r="M9" s="31"/>
      <c r="N9" s="31"/>
      <c r="O9" s="31"/>
    </row>
    <row r="10" spans="1:15" ht="15" customHeight="1" x14ac:dyDescent="0.25">
      <c r="A10" s="71"/>
      <c r="B10" s="72"/>
      <c r="C10" s="72"/>
      <c r="D10" s="72"/>
      <c r="E10" s="72"/>
      <c r="F10" s="72"/>
      <c r="G10" s="72"/>
      <c r="H10" s="72"/>
      <c r="I10" s="73"/>
      <c r="J10" s="31"/>
      <c r="K10" s="31"/>
      <c r="L10" s="31"/>
      <c r="M10" s="31"/>
      <c r="N10" s="31"/>
      <c r="O10" s="31"/>
    </row>
    <row r="11" spans="1:15" ht="15" customHeight="1" x14ac:dyDescent="0.25">
      <c r="A11" s="71"/>
      <c r="B11" s="72"/>
      <c r="C11" s="72"/>
      <c r="D11" s="72"/>
      <c r="E11" s="72"/>
      <c r="F11" s="72"/>
      <c r="G11" s="72"/>
      <c r="H11" s="72"/>
      <c r="I11" s="73"/>
      <c r="J11" s="31"/>
      <c r="K11" s="31"/>
      <c r="L11" s="31"/>
      <c r="M11" s="31"/>
      <c r="N11" s="31"/>
      <c r="O11" s="31"/>
    </row>
    <row r="12" spans="1:15" ht="15" customHeight="1" x14ac:dyDescent="0.25">
      <c r="A12" s="71"/>
      <c r="B12" s="72"/>
      <c r="C12" s="72"/>
      <c r="D12" s="72"/>
      <c r="E12" s="72"/>
      <c r="F12" s="72"/>
      <c r="G12" s="72"/>
      <c r="H12" s="72"/>
      <c r="I12" s="73"/>
      <c r="J12" s="31"/>
      <c r="K12" s="31"/>
      <c r="L12" s="31"/>
      <c r="M12" s="31"/>
      <c r="N12" s="31"/>
      <c r="O12" s="31"/>
    </row>
    <row r="13" spans="1:15" ht="15" customHeight="1" x14ac:dyDescent="0.25">
      <c r="A13" s="71"/>
      <c r="B13" s="72"/>
      <c r="C13" s="72"/>
      <c r="D13" s="72"/>
      <c r="E13" s="72"/>
      <c r="F13" s="72"/>
      <c r="G13" s="72"/>
      <c r="H13" s="72"/>
      <c r="I13" s="73"/>
      <c r="J13" s="31"/>
      <c r="K13" s="31"/>
      <c r="L13" s="31"/>
      <c r="M13" s="31"/>
      <c r="N13" s="31"/>
      <c r="O13" s="31"/>
    </row>
    <row r="14" spans="1:15" ht="15" customHeight="1" x14ac:dyDescent="0.25">
      <c r="A14" s="71"/>
      <c r="B14" s="72"/>
      <c r="C14" s="72"/>
      <c r="D14" s="72"/>
      <c r="E14" s="72"/>
      <c r="F14" s="72"/>
      <c r="G14" s="72"/>
      <c r="H14" s="72"/>
      <c r="I14" s="73"/>
      <c r="J14" s="31"/>
      <c r="K14" s="31"/>
      <c r="L14" s="31"/>
      <c r="M14" s="31"/>
      <c r="N14" s="31"/>
      <c r="O14" s="31"/>
    </row>
    <row r="15" spans="1:15" ht="15" customHeight="1" thickBot="1" x14ac:dyDescent="0.3">
      <c r="A15" s="74"/>
      <c r="B15" s="75"/>
      <c r="C15" s="75"/>
      <c r="D15" s="75"/>
      <c r="E15" s="75"/>
      <c r="F15" s="75"/>
      <c r="G15" s="75"/>
      <c r="H15" s="75"/>
      <c r="I15" s="76"/>
      <c r="J15" s="31"/>
      <c r="K15" s="31"/>
      <c r="L15" s="31"/>
      <c r="M15" s="31"/>
      <c r="N15" s="31"/>
      <c r="O15" s="31"/>
    </row>
  </sheetData>
  <mergeCells count="2">
    <mergeCell ref="A1:I1"/>
    <mergeCell ref="A3:I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opLeftCell="A4" workbookViewId="0">
      <selection activeCell="F22" sqref="F22"/>
    </sheetView>
  </sheetViews>
  <sheetFormatPr defaultRowHeight="15" x14ac:dyDescent="0.25"/>
  <cols>
    <col min="2" max="2" width="39.28515625" bestFit="1" customWidth="1"/>
    <col min="3" max="3" width="34.5703125" customWidth="1"/>
    <col min="4" max="4" width="9.140625" hidden="1" customWidth="1"/>
    <col min="5" max="5" width="9.140625" customWidth="1"/>
    <col min="6" max="6" width="30.5703125" bestFit="1" customWidth="1"/>
    <col min="7" max="7" width="31.7109375" bestFit="1" customWidth="1"/>
    <col min="8" max="8" width="10.5703125" style="11" bestFit="1" customWidth="1"/>
  </cols>
  <sheetData>
    <row r="1" spans="1:8" ht="18.75" customHeight="1" x14ac:dyDescent="0.25">
      <c r="A1" s="66" t="s">
        <v>80</v>
      </c>
      <c r="B1" s="66"/>
      <c r="C1" s="66"/>
      <c r="D1" s="66"/>
      <c r="E1" s="66"/>
      <c r="F1" s="66"/>
      <c r="G1" s="66"/>
    </row>
    <row r="3" spans="1:8" x14ac:dyDescent="0.25">
      <c r="B3" s="77" t="s">
        <v>150</v>
      </c>
      <c r="C3" s="78"/>
      <c r="D3" s="40"/>
      <c r="E3" s="40"/>
      <c r="F3" s="79" t="s">
        <v>151</v>
      </c>
      <c r="G3" s="80"/>
    </row>
    <row r="4" spans="1:8" x14ac:dyDescent="0.25">
      <c r="B4" s="32" t="s">
        <v>82</v>
      </c>
      <c r="C4" s="33"/>
      <c r="E4" t="s">
        <v>84</v>
      </c>
      <c r="F4" s="32">
        <v>85800</v>
      </c>
      <c r="G4" s="33" t="s">
        <v>85</v>
      </c>
      <c r="H4" s="11">
        <v>11700</v>
      </c>
    </row>
    <row r="5" spans="1:8" x14ac:dyDescent="0.25">
      <c r="B5" s="34" t="s">
        <v>83</v>
      </c>
      <c r="C5" s="33"/>
      <c r="F5" s="34"/>
      <c r="G5" s="33" t="s">
        <v>86</v>
      </c>
      <c r="H5" s="11">
        <v>13620</v>
      </c>
    </row>
    <row r="6" spans="1:8" x14ac:dyDescent="0.25">
      <c r="B6" s="34"/>
      <c r="C6" s="33"/>
      <c r="F6" s="34"/>
      <c r="G6" s="33"/>
    </row>
    <row r="7" spans="1:8" x14ac:dyDescent="0.25">
      <c r="B7" s="33"/>
      <c r="C7" s="33"/>
      <c r="F7" s="33"/>
      <c r="G7" s="33"/>
    </row>
    <row r="8" spans="1:8" x14ac:dyDescent="0.25">
      <c r="B8" s="34"/>
      <c r="C8" s="33"/>
      <c r="F8" s="34"/>
      <c r="G8" s="33"/>
    </row>
    <row r="9" spans="1:8" x14ac:dyDescent="0.25">
      <c r="B9" s="34"/>
      <c r="C9" s="33"/>
      <c r="F9" s="34"/>
      <c r="G9" s="33"/>
    </row>
    <row r="10" spans="1:8" x14ac:dyDescent="0.25">
      <c r="B10" s="34"/>
      <c r="C10" s="33"/>
      <c r="F10" s="34"/>
      <c r="G10" s="33"/>
    </row>
    <row r="11" spans="1:8" x14ac:dyDescent="0.25">
      <c r="B11" s="34"/>
      <c r="C11" s="33"/>
      <c r="F11" s="34"/>
      <c r="G11" s="33"/>
    </row>
    <row r="12" spans="1:8" x14ac:dyDescent="0.25">
      <c r="B12" s="34"/>
      <c r="C12" s="33"/>
      <c r="F12" s="34"/>
      <c r="G12" s="33"/>
    </row>
    <row r="13" spans="1:8" x14ac:dyDescent="0.25">
      <c r="B13" s="35"/>
      <c r="C13" s="36"/>
      <c r="F13" s="35">
        <f>SUM(F4:F12)</f>
        <v>85800</v>
      </c>
      <c r="G13" s="36"/>
      <c r="H13" s="11">
        <f>SUM(H4:H12)</f>
        <v>25320</v>
      </c>
    </row>
    <row r="14" spans="1:8" x14ac:dyDescent="0.25">
      <c r="B14" s="37">
        <v>25320</v>
      </c>
      <c r="C14" s="38"/>
      <c r="F14" s="37"/>
      <c r="G14" s="38"/>
    </row>
    <row r="15" spans="1:8" ht="15.75" thickBot="1" x14ac:dyDescent="0.3">
      <c r="B15" s="39">
        <f>B14</f>
        <v>25320</v>
      </c>
      <c r="C15" s="33"/>
      <c r="F15" s="39">
        <f>F13-H13</f>
        <v>60480</v>
      </c>
      <c r="G15" s="33"/>
    </row>
    <row r="16" spans="1:8" ht="15.75" thickTop="1" x14ac:dyDescent="0.25"/>
    <row r="18" spans="2:5" x14ac:dyDescent="0.25">
      <c r="B18" s="77" t="s">
        <v>152</v>
      </c>
      <c r="C18" s="78"/>
    </row>
    <row r="19" spans="2:5" x14ac:dyDescent="0.25">
      <c r="B19" s="32"/>
      <c r="C19" s="32" t="s">
        <v>81</v>
      </c>
      <c r="E19" s="41"/>
    </row>
    <row r="20" spans="2:5" x14ac:dyDescent="0.25">
      <c r="B20" s="34"/>
      <c r="C20" s="33"/>
    </row>
    <row r="21" spans="2:5" x14ac:dyDescent="0.25">
      <c r="B21" s="34"/>
      <c r="C21" s="33"/>
    </row>
    <row r="22" spans="2:5" x14ac:dyDescent="0.25">
      <c r="B22" s="33"/>
      <c r="C22" s="33"/>
    </row>
    <row r="23" spans="2:5" x14ac:dyDescent="0.25">
      <c r="B23" s="34"/>
      <c r="C23" s="33"/>
    </row>
    <row r="24" spans="2:5" x14ac:dyDescent="0.25">
      <c r="B24" s="34"/>
      <c r="C24" s="33"/>
    </row>
    <row r="25" spans="2:5" x14ac:dyDescent="0.25">
      <c r="B25" s="34"/>
      <c r="C25" s="33"/>
    </row>
    <row r="26" spans="2:5" x14ac:dyDescent="0.25">
      <c r="B26" s="34"/>
      <c r="C26" s="33"/>
    </row>
    <row r="27" spans="2:5" x14ac:dyDescent="0.25">
      <c r="B27" s="34"/>
      <c r="C27" s="33"/>
    </row>
    <row r="28" spans="2:5" x14ac:dyDescent="0.25">
      <c r="B28" s="35"/>
      <c r="C28" s="36"/>
    </row>
    <row r="29" spans="2:5" ht="17.25" x14ac:dyDescent="0.4">
      <c r="B29" s="37"/>
      <c r="C29" s="42">
        <v>85800</v>
      </c>
    </row>
  </sheetData>
  <mergeCells count="4">
    <mergeCell ref="A1:G1"/>
    <mergeCell ref="B3:C3"/>
    <mergeCell ref="F3:G3"/>
    <mergeCell ref="B18:C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15" sqref="F15"/>
    </sheetView>
  </sheetViews>
  <sheetFormatPr defaultRowHeight="15" x14ac:dyDescent="0.25"/>
  <cols>
    <col min="1" max="1" width="14.140625" bestFit="1" customWidth="1"/>
    <col min="2" max="2" width="9.140625" hidden="1" customWidth="1"/>
    <col min="3" max="3" width="37.5703125" bestFit="1" customWidth="1"/>
    <col min="4" max="4" width="35.5703125" bestFit="1" customWidth="1"/>
    <col min="5" max="5" width="10.5703125" style="11" bestFit="1" customWidth="1"/>
    <col min="8" max="8" width="27.85546875" customWidth="1"/>
    <col min="9" max="9" width="29" bestFit="1" customWidth="1"/>
    <col min="10" max="10" width="10.5703125" bestFit="1" customWidth="1"/>
  </cols>
  <sheetData>
    <row r="1" spans="1:10" x14ac:dyDescent="0.25">
      <c r="B1" s="66" t="s">
        <v>87</v>
      </c>
      <c r="C1" s="66"/>
      <c r="D1" s="66"/>
      <c r="E1" s="66"/>
      <c r="F1" s="66"/>
      <c r="G1" s="66"/>
      <c r="H1" s="66"/>
      <c r="I1" s="66"/>
    </row>
    <row r="3" spans="1:10" x14ac:dyDescent="0.25">
      <c r="C3" s="77" t="s">
        <v>153</v>
      </c>
      <c r="D3" s="78"/>
      <c r="H3" s="77" t="s">
        <v>154</v>
      </c>
      <c r="I3" s="78"/>
      <c r="J3" s="11"/>
    </row>
    <row r="4" spans="1:10" x14ac:dyDescent="0.25">
      <c r="A4" t="s">
        <v>143</v>
      </c>
      <c r="C4" s="32">
        <v>33750</v>
      </c>
      <c r="D4" s="32"/>
      <c r="G4" s="32" t="s">
        <v>88</v>
      </c>
      <c r="H4" s="32">
        <v>22500</v>
      </c>
      <c r="I4" s="32"/>
      <c r="J4" s="11"/>
    </row>
    <row r="5" spans="1:10" x14ac:dyDescent="0.25">
      <c r="C5" s="34"/>
      <c r="D5" s="33"/>
      <c r="H5" s="34"/>
      <c r="I5" s="33"/>
      <c r="J5" s="11"/>
    </row>
    <row r="6" spans="1:10" x14ac:dyDescent="0.25">
      <c r="C6" s="34"/>
      <c r="D6" s="33"/>
      <c r="H6" s="34"/>
      <c r="I6" s="33"/>
      <c r="J6" s="11"/>
    </row>
    <row r="7" spans="1:10" x14ac:dyDescent="0.25">
      <c r="C7" s="34"/>
      <c r="D7" s="33"/>
      <c r="H7" s="34"/>
      <c r="I7" s="33"/>
      <c r="J7" s="11"/>
    </row>
    <row r="8" spans="1:10" x14ac:dyDescent="0.25">
      <c r="C8" s="34"/>
      <c r="D8" s="33"/>
      <c r="H8" s="34"/>
      <c r="I8" s="33"/>
      <c r="J8" s="11"/>
    </row>
    <row r="9" spans="1:10" x14ac:dyDescent="0.25">
      <c r="C9" s="35"/>
      <c r="D9" s="36"/>
      <c r="H9" s="35"/>
      <c r="I9" s="36"/>
      <c r="J9" s="11"/>
    </row>
    <row r="10" spans="1:10" ht="17.25" x14ac:dyDescent="0.4">
      <c r="C10" s="44">
        <f>SUM(C4:C9)</f>
        <v>33750</v>
      </c>
      <c r="D10" s="42"/>
      <c r="E10" s="43"/>
      <c r="H10" s="44">
        <f>SUM(H4:H9)</f>
        <v>22500</v>
      </c>
      <c r="I10" s="42"/>
      <c r="J10" s="11"/>
    </row>
    <row r="14" spans="1:10" x14ac:dyDescent="0.25">
      <c r="C14" s="77" t="s">
        <v>155</v>
      </c>
      <c r="D14" s="78"/>
    </row>
    <row r="15" spans="1:10" x14ac:dyDescent="0.25">
      <c r="C15" s="32"/>
      <c r="D15" s="32" t="s">
        <v>144</v>
      </c>
      <c r="E15" s="11">
        <v>22500</v>
      </c>
    </row>
    <row r="16" spans="1:10" x14ac:dyDescent="0.25">
      <c r="C16" s="34"/>
      <c r="D16" s="33" t="s">
        <v>145</v>
      </c>
      <c r="E16" s="11">
        <v>33750</v>
      </c>
    </row>
    <row r="17" spans="3:5" x14ac:dyDescent="0.25">
      <c r="C17" s="34"/>
      <c r="D17" s="33"/>
    </row>
    <row r="18" spans="3:5" x14ac:dyDescent="0.25">
      <c r="C18" s="33"/>
      <c r="D18" s="33"/>
    </row>
    <row r="19" spans="3:5" x14ac:dyDescent="0.25">
      <c r="C19" s="34"/>
      <c r="D19" s="33"/>
    </row>
    <row r="20" spans="3:5" x14ac:dyDescent="0.25">
      <c r="C20" s="34"/>
      <c r="D20" s="33"/>
    </row>
    <row r="21" spans="3:5" x14ac:dyDescent="0.25">
      <c r="C21" s="34"/>
      <c r="D21" s="33"/>
    </row>
    <row r="22" spans="3:5" x14ac:dyDescent="0.25">
      <c r="C22" s="34"/>
      <c r="D22" s="33"/>
    </row>
    <row r="23" spans="3:5" x14ac:dyDescent="0.25">
      <c r="C23" s="34"/>
      <c r="D23" s="33"/>
    </row>
    <row r="24" spans="3:5" x14ac:dyDescent="0.25">
      <c r="C24" s="35"/>
      <c r="D24" s="36"/>
    </row>
    <row r="25" spans="3:5" ht="17.25" x14ac:dyDescent="0.4">
      <c r="C25" s="37"/>
      <c r="D25" s="42"/>
      <c r="E25" s="43">
        <f>SUM(E15:E24)</f>
        <v>56250</v>
      </c>
    </row>
  </sheetData>
  <mergeCells count="4">
    <mergeCell ref="B1:I1"/>
    <mergeCell ref="C3:D3"/>
    <mergeCell ref="H3:I3"/>
    <mergeCell ref="C14:D14"/>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zoomScale="95" zoomScaleNormal="95" workbookViewId="0">
      <selection activeCell="H11" sqref="H11"/>
    </sheetView>
  </sheetViews>
  <sheetFormatPr defaultRowHeight="15" x14ac:dyDescent="0.25"/>
  <cols>
    <col min="2" max="2" width="27.7109375" bestFit="1" customWidth="1"/>
    <col min="3" max="3" width="16" style="11" customWidth="1"/>
    <col min="4" max="5" width="17.5703125" style="11" customWidth="1"/>
  </cols>
  <sheetData>
    <row r="1" spans="2:6" ht="15.75" thickTop="1" x14ac:dyDescent="0.25">
      <c r="B1" s="81" t="s">
        <v>89</v>
      </c>
      <c r="C1" s="82"/>
      <c r="D1" s="82"/>
      <c r="E1" s="82"/>
      <c r="F1" s="83"/>
    </row>
    <row r="2" spans="2:6" x14ac:dyDescent="0.25">
      <c r="B2" s="46"/>
      <c r="C2" s="47" t="s">
        <v>90</v>
      </c>
      <c r="D2" s="47"/>
      <c r="E2" s="47"/>
      <c r="F2" s="49"/>
    </row>
    <row r="3" spans="2:6" x14ac:dyDescent="0.25">
      <c r="B3" s="46" t="s">
        <v>91</v>
      </c>
      <c r="C3" s="50"/>
      <c r="D3" s="50" t="s">
        <v>146</v>
      </c>
      <c r="E3" s="47" t="s">
        <v>147</v>
      </c>
      <c r="F3" s="49"/>
    </row>
    <row r="4" spans="2:6" x14ac:dyDescent="0.25">
      <c r="B4" s="46" t="s">
        <v>92</v>
      </c>
      <c r="C4" s="47"/>
      <c r="D4" s="47">
        <v>21588</v>
      </c>
      <c r="E4" s="47"/>
      <c r="F4" s="49"/>
    </row>
    <row r="5" spans="2:6" x14ac:dyDescent="0.25">
      <c r="B5" s="46" t="s">
        <v>93</v>
      </c>
      <c r="C5" s="47"/>
      <c r="D5" s="47">
        <v>1776</v>
      </c>
      <c r="E5" s="47"/>
      <c r="F5" s="49"/>
    </row>
    <row r="6" spans="2:6" x14ac:dyDescent="0.25">
      <c r="B6" s="46" t="s">
        <v>94</v>
      </c>
      <c r="C6" s="47"/>
      <c r="D6" s="47"/>
      <c r="E6" s="47">
        <v>-690</v>
      </c>
      <c r="F6" s="49"/>
    </row>
    <row r="7" spans="2:6" x14ac:dyDescent="0.25">
      <c r="B7" s="46" t="s">
        <v>95</v>
      </c>
      <c r="C7" s="47"/>
      <c r="D7" s="47"/>
      <c r="E7" s="47">
        <v>-9540</v>
      </c>
      <c r="F7" s="49"/>
    </row>
    <row r="8" spans="2:6" ht="17.25" x14ac:dyDescent="0.4">
      <c r="B8" s="46"/>
      <c r="C8" s="47"/>
      <c r="D8" s="47">
        <f>SUM(D4:D7)</f>
        <v>23364</v>
      </c>
      <c r="E8" s="110">
        <f>SUM(E6:E7)</f>
        <v>-10230</v>
      </c>
      <c r="F8" s="49"/>
    </row>
    <row r="9" spans="2:6" ht="17.25" x14ac:dyDescent="0.4">
      <c r="B9" s="46" t="s">
        <v>97</v>
      </c>
      <c r="C9" s="47"/>
      <c r="D9" s="47"/>
      <c r="E9" s="109">
        <f>D8+E8</f>
        <v>13134</v>
      </c>
      <c r="F9" s="49"/>
    </row>
    <row r="10" spans="2:6" ht="15.75" thickBot="1" x14ac:dyDescent="0.3">
      <c r="B10" s="51"/>
      <c r="C10" s="52"/>
      <c r="D10" s="52"/>
      <c r="E10" s="52"/>
      <c r="F10" s="54"/>
    </row>
    <row r="11" spans="2:6" ht="15.75" thickTop="1" x14ac:dyDescent="0.25"/>
  </sheetData>
  <mergeCells count="1">
    <mergeCell ref="B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0"/>
  <sheetViews>
    <sheetView workbookViewId="0">
      <selection activeCell="J14" sqref="J14"/>
    </sheetView>
  </sheetViews>
  <sheetFormatPr defaultRowHeight="15" x14ac:dyDescent="0.25"/>
  <cols>
    <col min="2" max="2" width="32.140625" bestFit="1" customWidth="1"/>
    <col min="4" max="4" width="13.42578125" style="11" bestFit="1" customWidth="1"/>
    <col min="9" max="9" width="9.5703125" bestFit="1" customWidth="1"/>
  </cols>
  <sheetData>
    <row r="1" spans="2:13" ht="15.75" thickBot="1" x14ac:dyDescent="0.3">
      <c r="B1" s="66" t="s">
        <v>98</v>
      </c>
      <c r="C1" s="66"/>
      <c r="D1" s="66"/>
      <c r="E1" s="66"/>
      <c r="F1" s="66"/>
      <c r="G1" s="66"/>
      <c r="H1" s="66"/>
      <c r="I1" s="66"/>
      <c r="J1" s="66"/>
      <c r="K1" s="66"/>
      <c r="L1" s="66"/>
      <c r="M1" s="66"/>
    </row>
    <row r="2" spans="2:13" ht="15.75" thickTop="1" x14ac:dyDescent="0.25">
      <c r="B2" s="55"/>
      <c r="C2" s="56" t="s">
        <v>90</v>
      </c>
      <c r="D2" s="56"/>
      <c r="E2" s="57"/>
      <c r="F2" s="58"/>
    </row>
    <row r="3" spans="2:13" x14ac:dyDescent="0.25">
      <c r="B3" s="46" t="s">
        <v>91</v>
      </c>
      <c r="C3" s="50"/>
      <c r="D3" s="50" t="s">
        <v>96</v>
      </c>
      <c r="E3" s="48"/>
      <c r="F3" s="49"/>
    </row>
    <row r="4" spans="2:13" x14ac:dyDescent="0.25">
      <c r="B4" s="46" t="s">
        <v>92</v>
      </c>
      <c r="C4" s="47"/>
      <c r="D4" s="47">
        <v>21588</v>
      </c>
      <c r="E4" s="48"/>
      <c r="F4" s="49"/>
    </row>
    <row r="5" spans="2:13" x14ac:dyDescent="0.25">
      <c r="B5" s="46" t="s">
        <v>93</v>
      </c>
      <c r="C5" s="47"/>
      <c r="D5" s="47">
        <v>1776</v>
      </c>
      <c r="E5" s="48"/>
      <c r="F5" s="49"/>
    </row>
    <row r="6" spans="2:13" x14ac:dyDescent="0.25">
      <c r="B6" s="46" t="s">
        <v>94</v>
      </c>
      <c r="C6" s="47"/>
      <c r="D6" s="47">
        <v>-690</v>
      </c>
      <c r="E6" s="48"/>
      <c r="F6" s="49"/>
    </row>
    <row r="7" spans="2:13" x14ac:dyDescent="0.25">
      <c r="B7" s="46" t="s">
        <v>95</v>
      </c>
      <c r="C7" s="47"/>
      <c r="D7" s="47">
        <v>-9540</v>
      </c>
      <c r="E7" s="48"/>
      <c r="F7" s="49"/>
    </row>
    <row r="8" spans="2:13" x14ac:dyDescent="0.25">
      <c r="B8" s="46" t="s">
        <v>97</v>
      </c>
      <c r="C8" s="47"/>
      <c r="D8" s="47">
        <f>SUM(D4:D7)</f>
        <v>13134</v>
      </c>
      <c r="E8" s="48"/>
      <c r="F8" s="49"/>
    </row>
    <row r="9" spans="2:13" x14ac:dyDescent="0.25">
      <c r="B9" s="46"/>
      <c r="C9" s="48"/>
      <c r="D9" s="47"/>
      <c r="E9" s="48"/>
      <c r="F9" s="49"/>
    </row>
    <row r="10" spans="2:13" x14ac:dyDescent="0.25">
      <c r="B10" s="46" t="s">
        <v>99</v>
      </c>
      <c r="C10" s="48"/>
      <c r="D10" s="59">
        <v>15690</v>
      </c>
      <c r="E10" s="48"/>
      <c r="F10" s="49"/>
    </row>
    <row r="11" spans="2:13" x14ac:dyDescent="0.25">
      <c r="B11" s="46" t="s">
        <v>100</v>
      </c>
      <c r="C11" s="48"/>
      <c r="D11" s="59">
        <v>1356</v>
      </c>
      <c r="E11" s="48"/>
      <c r="F11" s="49"/>
    </row>
    <row r="12" spans="2:13" x14ac:dyDescent="0.25">
      <c r="B12" s="46" t="s">
        <v>101</v>
      </c>
      <c r="C12" s="48"/>
      <c r="D12" s="59">
        <v>-180</v>
      </c>
      <c r="E12" s="48"/>
      <c r="F12" s="49"/>
    </row>
    <row r="13" spans="2:13" x14ac:dyDescent="0.25">
      <c r="B13" s="46" t="s">
        <v>102</v>
      </c>
      <c r="C13" s="48"/>
      <c r="D13" s="47">
        <v>-342</v>
      </c>
      <c r="E13" s="48"/>
      <c r="F13" s="49"/>
    </row>
    <row r="14" spans="2:13" x14ac:dyDescent="0.25">
      <c r="B14" s="46" t="s">
        <v>103</v>
      </c>
      <c r="C14" s="48"/>
      <c r="D14" s="47">
        <v>-3810</v>
      </c>
      <c r="E14" s="48"/>
      <c r="F14" s="49"/>
      <c r="I14" s="45"/>
    </row>
    <row r="15" spans="2:13" x14ac:dyDescent="0.25">
      <c r="B15" s="46" t="s">
        <v>104</v>
      </c>
      <c r="C15" s="48"/>
      <c r="D15" s="47">
        <v>-570</v>
      </c>
      <c r="E15" s="48"/>
      <c r="F15" s="49"/>
    </row>
    <row r="16" spans="2:13" x14ac:dyDescent="0.25">
      <c r="B16" s="46" t="s">
        <v>105</v>
      </c>
      <c r="C16" s="48"/>
      <c r="D16" s="47">
        <v>900</v>
      </c>
      <c r="E16" s="48"/>
      <c r="F16" s="49"/>
    </row>
    <row r="17" spans="2:6" x14ac:dyDescent="0.25">
      <c r="B17" s="46" t="s">
        <v>106</v>
      </c>
      <c r="C17" s="48"/>
      <c r="D17" s="47">
        <v>1620</v>
      </c>
      <c r="E17" s="48"/>
      <c r="F17" s="49"/>
    </row>
    <row r="18" spans="2:6" x14ac:dyDescent="0.25">
      <c r="B18" s="46" t="s">
        <v>105</v>
      </c>
      <c r="C18" s="48"/>
      <c r="D18" s="47">
        <v>270</v>
      </c>
      <c r="E18" s="48"/>
      <c r="F18" s="49"/>
    </row>
    <row r="19" spans="2:6" ht="15.75" thickBot="1" x14ac:dyDescent="0.3">
      <c r="B19" s="51"/>
      <c r="C19" s="53"/>
      <c r="D19" s="52">
        <f>SUM(D10:D18)</f>
        <v>14934</v>
      </c>
      <c r="E19" s="53"/>
      <c r="F19" s="54"/>
    </row>
    <row r="20" spans="2:6" ht="15.75" thickTop="1" x14ac:dyDescent="0.25"/>
  </sheetData>
  <mergeCells count="1">
    <mergeCell ref="B1:M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28"/>
  <sheetViews>
    <sheetView topLeftCell="H6" workbookViewId="0">
      <selection activeCell="Q15" sqref="Q15"/>
    </sheetView>
  </sheetViews>
  <sheetFormatPr defaultRowHeight="15" x14ac:dyDescent="0.25"/>
  <cols>
    <col min="3" max="3" width="25.28515625" bestFit="1" customWidth="1"/>
    <col min="4" max="4" width="27.85546875" customWidth="1"/>
    <col min="5" max="5" width="29" bestFit="1" customWidth="1"/>
    <col min="6" max="6" width="10.5703125" style="11" bestFit="1" customWidth="1"/>
    <col min="9" max="9" width="27.85546875" customWidth="1"/>
    <col min="10" max="10" width="29" bestFit="1" customWidth="1"/>
    <col min="11" max="11" width="20.28515625" style="11" customWidth="1"/>
    <col min="13" max="13" width="27.85546875" customWidth="1"/>
    <col min="14" max="14" width="29" bestFit="1" customWidth="1"/>
    <col min="15" max="15" width="21.85546875" style="11" customWidth="1"/>
    <col min="16" max="16" width="9.140625" style="11"/>
  </cols>
  <sheetData>
    <row r="1" spans="3:15" x14ac:dyDescent="0.25">
      <c r="D1" s="66" t="s">
        <v>148</v>
      </c>
      <c r="E1" s="66"/>
      <c r="F1" s="66"/>
      <c r="G1" s="66"/>
    </row>
    <row r="3" spans="3:15" x14ac:dyDescent="0.25">
      <c r="D3" s="77" t="s">
        <v>156</v>
      </c>
      <c r="E3" s="78"/>
      <c r="I3" s="77" t="s">
        <v>157</v>
      </c>
      <c r="J3" s="78"/>
      <c r="M3" s="77" t="s">
        <v>160</v>
      </c>
      <c r="N3" s="78"/>
    </row>
    <row r="4" spans="3:15" x14ac:dyDescent="0.25">
      <c r="C4" s="32" t="s">
        <v>136</v>
      </c>
      <c r="D4" s="32">
        <v>6400</v>
      </c>
      <c r="E4" s="32" t="s">
        <v>120</v>
      </c>
      <c r="F4" s="11">
        <v>1260</v>
      </c>
      <c r="H4" s="32" t="s">
        <v>126</v>
      </c>
      <c r="I4" s="32">
        <v>6400</v>
      </c>
      <c r="J4" s="32" t="s">
        <v>134</v>
      </c>
      <c r="K4" s="11">
        <v>6400</v>
      </c>
      <c r="L4" s="32"/>
      <c r="M4" s="32"/>
      <c r="N4" s="32" t="s">
        <v>135</v>
      </c>
      <c r="O4" s="11">
        <v>6400</v>
      </c>
    </row>
    <row r="5" spans="3:15" x14ac:dyDescent="0.25">
      <c r="C5" t="s">
        <v>137</v>
      </c>
      <c r="D5" s="34">
        <v>1280</v>
      </c>
      <c r="E5" s="33" t="s">
        <v>139</v>
      </c>
      <c r="F5" s="11">
        <v>9000</v>
      </c>
      <c r="I5" s="34"/>
      <c r="J5" s="33"/>
      <c r="M5" s="34"/>
      <c r="N5" s="33"/>
    </row>
    <row r="6" spans="3:15" x14ac:dyDescent="0.25">
      <c r="C6" t="s">
        <v>141</v>
      </c>
      <c r="D6" s="34">
        <v>336</v>
      </c>
      <c r="E6" s="33"/>
      <c r="I6" s="34"/>
      <c r="J6" s="33"/>
      <c r="M6" s="34"/>
      <c r="N6" s="33"/>
    </row>
    <row r="7" spans="3:15" x14ac:dyDescent="0.25">
      <c r="D7" s="33"/>
      <c r="E7" s="33"/>
      <c r="I7" s="33"/>
      <c r="J7" s="33"/>
      <c r="M7" s="33"/>
      <c r="N7" s="33"/>
    </row>
    <row r="8" spans="3:15" x14ac:dyDescent="0.25">
      <c r="D8" s="34"/>
      <c r="E8" s="33"/>
      <c r="I8" s="34"/>
      <c r="J8" s="33"/>
      <c r="M8" s="34"/>
      <c r="N8" s="33"/>
    </row>
    <row r="9" spans="3:15" x14ac:dyDescent="0.25">
      <c r="D9" s="34"/>
      <c r="E9" s="33"/>
      <c r="I9" s="34"/>
      <c r="J9" s="33"/>
      <c r="M9" s="34"/>
      <c r="N9" s="33"/>
    </row>
    <row r="10" spans="3:15" x14ac:dyDescent="0.25">
      <c r="D10" s="34"/>
      <c r="E10" s="33"/>
      <c r="I10" s="34"/>
      <c r="J10" s="33"/>
      <c r="M10" s="34"/>
      <c r="N10" s="33"/>
    </row>
    <row r="11" spans="3:15" x14ac:dyDescent="0.25">
      <c r="D11" s="34"/>
      <c r="E11" s="33"/>
      <c r="I11" s="34"/>
      <c r="J11" s="33"/>
      <c r="M11" s="34"/>
      <c r="N11" s="33"/>
    </row>
    <row r="12" spans="3:15" x14ac:dyDescent="0.25">
      <c r="D12" s="34"/>
      <c r="E12" s="33"/>
      <c r="I12" s="34"/>
      <c r="J12" s="33"/>
      <c r="M12" s="34"/>
      <c r="N12" s="33"/>
    </row>
    <row r="13" spans="3:15" x14ac:dyDescent="0.25">
      <c r="C13" t="s">
        <v>142</v>
      </c>
      <c r="D13" s="35">
        <v>2244</v>
      </c>
      <c r="E13" s="36"/>
      <c r="I13" s="35"/>
      <c r="J13" s="36"/>
      <c r="M13" s="35"/>
      <c r="N13" s="36"/>
    </row>
    <row r="14" spans="3:15" ht="17.25" x14ac:dyDescent="0.4">
      <c r="D14" s="44">
        <f>SUM(D4:D13)</f>
        <v>10260</v>
      </c>
      <c r="E14" s="42"/>
      <c r="F14" s="11">
        <f>SUM(F4:F13)</f>
        <v>10260</v>
      </c>
      <c r="I14" s="44">
        <f>SUM(I4:I13)</f>
        <v>6400</v>
      </c>
      <c r="J14" s="42"/>
      <c r="K14" s="43">
        <f>SUM(K4:K13)</f>
        <v>6400</v>
      </c>
      <c r="M14" s="44">
        <f>SUM(M4:M13)</f>
        <v>0</v>
      </c>
      <c r="N14" s="42"/>
      <c r="O14" s="11">
        <f>SUM(O4:O13)</f>
        <v>6400</v>
      </c>
    </row>
    <row r="17" spans="3:16" x14ac:dyDescent="0.25">
      <c r="D17" s="77" t="s">
        <v>158</v>
      </c>
      <c r="E17" s="78"/>
      <c r="J17" s="77" t="s">
        <v>159</v>
      </c>
      <c r="K17" s="78"/>
      <c r="N17" s="77" t="s">
        <v>161</v>
      </c>
      <c r="O17" s="78"/>
    </row>
    <row r="18" spans="3:16" x14ac:dyDescent="0.25">
      <c r="C18" s="32" t="s">
        <v>134</v>
      </c>
      <c r="D18" s="32">
        <v>1260</v>
      </c>
      <c r="E18" s="32"/>
      <c r="I18" s="32" t="s">
        <v>138</v>
      </c>
      <c r="J18" s="32">
        <v>9000</v>
      </c>
      <c r="K18" s="32"/>
      <c r="M18" s="32" t="s">
        <v>140</v>
      </c>
      <c r="N18" s="32">
        <v>336</v>
      </c>
      <c r="O18" s="32" t="s">
        <v>134</v>
      </c>
      <c r="P18" s="11">
        <v>336</v>
      </c>
    </row>
    <row r="19" spans="3:16" x14ac:dyDescent="0.25">
      <c r="D19" s="34"/>
      <c r="E19" s="33"/>
      <c r="J19" s="34"/>
      <c r="K19" s="33"/>
      <c r="N19" s="34"/>
      <c r="O19" s="33"/>
    </row>
    <row r="20" spans="3:16" x14ac:dyDescent="0.25">
      <c r="D20" s="34"/>
      <c r="E20" s="33"/>
      <c r="J20" s="34"/>
      <c r="K20" s="33"/>
      <c r="N20" s="34"/>
      <c r="O20" s="33"/>
    </row>
    <row r="21" spans="3:16" x14ac:dyDescent="0.25">
      <c r="D21" s="33"/>
      <c r="E21" s="33"/>
      <c r="J21" s="33"/>
      <c r="K21" s="33"/>
      <c r="N21" s="33"/>
      <c r="O21" s="33"/>
    </row>
    <row r="22" spans="3:16" x14ac:dyDescent="0.25">
      <c r="D22" s="34"/>
      <c r="E22" s="33"/>
      <c r="J22" s="34"/>
      <c r="K22" s="33"/>
      <c r="N22" s="34"/>
      <c r="O22" s="33"/>
    </row>
    <row r="23" spans="3:16" x14ac:dyDescent="0.25">
      <c r="D23" s="34"/>
      <c r="E23" s="33"/>
      <c r="J23" s="34"/>
      <c r="K23" s="33"/>
      <c r="N23" s="34"/>
      <c r="O23" s="33"/>
    </row>
    <row r="24" spans="3:16" x14ac:dyDescent="0.25">
      <c r="D24" s="34"/>
      <c r="E24" s="33"/>
      <c r="J24" s="34"/>
      <c r="K24" s="33"/>
      <c r="N24" s="34"/>
      <c r="O24" s="33"/>
    </row>
    <row r="25" spans="3:16" x14ac:dyDescent="0.25">
      <c r="D25" s="34"/>
      <c r="E25" s="33"/>
      <c r="J25" s="34"/>
      <c r="K25" s="33"/>
      <c r="N25" s="34"/>
      <c r="O25" s="33"/>
    </row>
    <row r="26" spans="3:16" x14ac:dyDescent="0.25">
      <c r="D26" s="34"/>
      <c r="E26" s="33"/>
      <c r="J26" s="34"/>
      <c r="K26" s="33"/>
      <c r="N26" s="34"/>
      <c r="O26" s="33"/>
    </row>
    <row r="27" spans="3:16" x14ac:dyDescent="0.25">
      <c r="D27" s="35"/>
      <c r="E27" s="36"/>
      <c r="J27" s="35"/>
      <c r="K27" s="36"/>
      <c r="N27" s="35"/>
      <c r="O27" s="36"/>
    </row>
    <row r="28" spans="3:16" ht="17.25" x14ac:dyDescent="0.4">
      <c r="D28" s="44">
        <f>SUM(D18:D27)</f>
        <v>1260</v>
      </c>
      <c r="E28" s="42"/>
      <c r="F28" s="43">
        <f>SUM(F18:F27)</f>
        <v>0</v>
      </c>
      <c r="J28" s="44">
        <f>SUM(J18:J27)</f>
        <v>9000</v>
      </c>
      <c r="K28" s="42"/>
      <c r="N28" s="44">
        <f>SUM(N18:N27)</f>
        <v>336</v>
      </c>
      <c r="O28" s="42"/>
      <c r="P28" s="11">
        <f>SUM(P18:P27)</f>
        <v>336</v>
      </c>
    </row>
  </sheetData>
  <mergeCells count="7">
    <mergeCell ref="D1:G1"/>
    <mergeCell ref="D3:E3"/>
    <mergeCell ref="I3:J3"/>
    <mergeCell ref="M3:N3"/>
    <mergeCell ref="D17:E17"/>
    <mergeCell ref="J17:K17"/>
    <mergeCell ref="N17:O1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2"/>
  <sheetViews>
    <sheetView workbookViewId="0">
      <selection activeCell="J6" sqref="J6"/>
    </sheetView>
  </sheetViews>
  <sheetFormatPr defaultRowHeight="15" x14ac:dyDescent="0.25"/>
  <cols>
    <col min="2" max="2" width="8.7109375" customWidth="1"/>
    <col min="3" max="3" width="54.42578125" bestFit="1" customWidth="1"/>
    <col min="4" max="5" width="12.85546875" style="11" customWidth="1"/>
  </cols>
  <sheetData>
    <row r="1" spans="2:5" x14ac:dyDescent="0.25">
      <c r="B1" s="66" t="s">
        <v>149</v>
      </c>
      <c r="C1" s="66"/>
      <c r="D1" s="66"/>
      <c r="E1" s="66"/>
    </row>
    <row r="2" spans="2:5" ht="15.75" thickBot="1" x14ac:dyDescent="0.3"/>
    <row r="3" spans="2:5" ht="16.5" thickTop="1" x14ac:dyDescent="0.25">
      <c r="B3" s="84"/>
      <c r="C3" s="85"/>
      <c r="D3" s="85"/>
      <c r="E3" s="86"/>
    </row>
    <row r="4" spans="2:5" x14ac:dyDescent="0.25">
      <c r="B4" s="87" t="s">
        <v>107</v>
      </c>
      <c r="C4" s="88"/>
      <c r="D4" s="88"/>
      <c r="E4" s="89"/>
    </row>
    <row r="5" spans="2:5" x14ac:dyDescent="0.25">
      <c r="B5" s="87">
        <v>2019</v>
      </c>
      <c r="C5" s="88"/>
      <c r="D5" s="88"/>
      <c r="E5" s="89"/>
    </row>
    <row r="6" spans="2:5" ht="15.75" x14ac:dyDescent="0.25">
      <c r="B6" s="90"/>
      <c r="C6" s="91"/>
      <c r="D6" s="92"/>
      <c r="E6" s="93"/>
    </row>
    <row r="7" spans="2:5" ht="15.75" x14ac:dyDescent="0.25">
      <c r="B7" s="90" t="s">
        <v>108</v>
      </c>
      <c r="C7" s="91" t="s">
        <v>109</v>
      </c>
      <c r="D7" s="92" t="s">
        <v>132</v>
      </c>
      <c r="E7" s="93" t="s">
        <v>133</v>
      </c>
    </row>
    <row r="8" spans="2:5" ht="15.75" x14ac:dyDescent="0.25">
      <c r="B8" s="94">
        <v>43830</v>
      </c>
      <c r="C8" s="95" t="s">
        <v>112</v>
      </c>
      <c r="D8" s="96">
        <v>6400</v>
      </c>
      <c r="E8" s="97"/>
    </row>
    <row r="9" spans="2:5" ht="15.75" x14ac:dyDescent="0.25">
      <c r="B9" s="94"/>
      <c r="C9" s="95" t="s">
        <v>111</v>
      </c>
      <c r="D9" s="96"/>
      <c r="E9" s="97">
        <v>6400</v>
      </c>
    </row>
    <row r="10" spans="2:5" ht="15.75" x14ac:dyDescent="0.25">
      <c r="B10" s="98"/>
      <c r="C10" s="99" t="s">
        <v>113</v>
      </c>
      <c r="D10" s="96"/>
      <c r="E10" s="97"/>
    </row>
    <row r="11" spans="2:5" ht="15.75" x14ac:dyDescent="0.25">
      <c r="B11" s="94">
        <v>43830</v>
      </c>
      <c r="C11" s="95" t="s">
        <v>114</v>
      </c>
      <c r="D11" s="100">
        <v>6400</v>
      </c>
      <c r="E11" s="101"/>
    </row>
    <row r="12" spans="2:5" ht="15.75" x14ac:dyDescent="0.25">
      <c r="B12" s="98"/>
      <c r="C12" s="95" t="s">
        <v>115</v>
      </c>
      <c r="D12" s="100"/>
      <c r="E12" s="101">
        <v>6400</v>
      </c>
    </row>
    <row r="13" spans="2:5" ht="15.75" x14ac:dyDescent="0.25">
      <c r="B13" s="98"/>
      <c r="C13" s="99" t="s">
        <v>116</v>
      </c>
      <c r="D13" s="96"/>
      <c r="E13" s="97"/>
    </row>
    <row r="14" spans="2:5" ht="15.75" x14ac:dyDescent="0.25">
      <c r="B14" s="94">
        <v>43830</v>
      </c>
      <c r="C14" s="95" t="s">
        <v>117</v>
      </c>
      <c r="D14" s="96">
        <v>1280</v>
      </c>
      <c r="E14" s="97"/>
    </row>
    <row r="15" spans="2:5" ht="15.75" x14ac:dyDescent="0.25">
      <c r="B15" s="98"/>
      <c r="C15" s="95" t="s">
        <v>118</v>
      </c>
      <c r="D15" s="96"/>
      <c r="E15" s="97">
        <v>1280</v>
      </c>
    </row>
    <row r="16" spans="2:5" ht="15.75" x14ac:dyDescent="0.25">
      <c r="B16" s="98"/>
      <c r="C16" s="99" t="s">
        <v>119</v>
      </c>
      <c r="D16" s="96"/>
      <c r="E16" s="97"/>
    </row>
    <row r="17" spans="2:5" ht="15.75" x14ac:dyDescent="0.25">
      <c r="B17" s="94">
        <v>43830</v>
      </c>
      <c r="C17" s="102" t="s">
        <v>120</v>
      </c>
      <c r="D17" s="96">
        <v>360</v>
      </c>
      <c r="E17" s="97"/>
    </row>
    <row r="18" spans="2:5" ht="15.75" x14ac:dyDescent="0.25">
      <c r="B18" s="98"/>
      <c r="C18" s="102" t="s">
        <v>112</v>
      </c>
      <c r="D18" s="96">
        <v>1260</v>
      </c>
      <c r="E18" s="97"/>
    </row>
    <row r="19" spans="2:5" ht="15.75" x14ac:dyDescent="0.25">
      <c r="B19" s="98"/>
      <c r="C19" s="95" t="s">
        <v>121</v>
      </c>
      <c r="D19" s="96"/>
      <c r="E19" s="97">
        <v>1620</v>
      </c>
    </row>
    <row r="20" spans="2:5" ht="15.75" x14ac:dyDescent="0.25">
      <c r="B20" s="98"/>
      <c r="C20" s="99" t="s">
        <v>122</v>
      </c>
      <c r="D20" s="96"/>
      <c r="E20" s="97"/>
    </row>
    <row r="21" spans="2:5" ht="15.75" x14ac:dyDescent="0.25">
      <c r="B21" s="94">
        <v>43830</v>
      </c>
      <c r="C21" s="103" t="s">
        <v>125</v>
      </c>
      <c r="D21" s="96">
        <v>9000</v>
      </c>
      <c r="E21" s="97"/>
    </row>
    <row r="22" spans="2:5" ht="15.75" x14ac:dyDescent="0.25">
      <c r="B22" s="98"/>
      <c r="C22" s="95" t="s">
        <v>123</v>
      </c>
      <c r="D22" s="96"/>
      <c r="E22" s="97">
        <v>9000</v>
      </c>
    </row>
    <row r="23" spans="2:5" ht="15.75" x14ac:dyDescent="0.25">
      <c r="B23" s="98"/>
      <c r="C23" s="99" t="s">
        <v>124</v>
      </c>
      <c r="D23" s="96"/>
      <c r="E23" s="97"/>
    </row>
    <row r="24" spans="2:5" ht="15.75" x14ac:dyDescent="0.25">
      <c r="B24" s="94">
        <v>43830</v>
      </c>
      <c r="C24" s="104" t="s">
        <v>127</v>
      </c>
      <c r="D24" s="96">
        <v>16800</v>
      </c>
      <c r="E24" s="97"/>
    </row>
    <row r="25" spans="2:5" ht="15.75" x14ac:dyDescent="0.25">
      <c r="B25" s="94"/>
      <c r="C25" s="104" t="s">
        <v>129</v>
      </c>
      <c r="D25" s="96"/>
      <c r="E25" s="97">
        <v>336</v>
      </c>
    </row>
    <row r="26" spans="2:5" ht="15.75" x14ac:dyDescent="0.25">
      <c r="B26" s="98"/>
      <c r="C26" s="95" t="s">
        <v>110</v>
      </c>
      <c r="D26" s="96"/>
      <c r="E26" s="97">
        <v>16464</v>
      </c>
    </row>
    <row r="27" spans="2:5" ht="15.75" x14ac:dyDescent="0.25">
      <c r="B27" s="98"/>
      <c r="C27" s="99" t="s">
        <v>128</v>
      </c>
      <c r="D27" s="96"/>
      <c r="E27" s="97"/>
    </row>
    <row r="28" spans="2:5" ht="15.75" x14ac:dyDescent="0.25">
      <c r="B28" s="94">
        <v>43830</v>
      </c>
      <c r="C28" s="102" t="s">
        <v>112</v>
      </c>
      <c r="D28" s="96">
        <v>336</v>
      </c>
      <c r="E28" s="97"/>
    </row>
    <row r="29" spans="2:5" ht="15.75" x14ac:dyDescent="0.25">
      <c r="B29" s="98"/>
      <c r="C29" s="102" t="s">
        <v>130</v>
      </c>
      <c r="D29" s="96"/>
      <c r="E29" s="97">
        <v>336</v>
      </c>
    </row>
    <row r="30" spans="2:5" ht="15.75" x14ac:dyDescent="0.25">
      <c r="B30" s="98"/>
      <c r="C30" s="99" t="s">
        <v>131</v>
      </c>
      <c r="D30" s="96"/>
      <c r="E30" s="97"/>
    </row>
    <row r="31" spans="2:5" ht="21" thickBot="1" x14ac:dyDescent="0.6">
      <c r="B31" s="105"/>
      <c r="C31" s="106"/>
      <c r="D31" s="107">
        <f>SUM(D8:D30)</f>
        <v>41836</v>
      </c>
      <c r="E31" s="108">
        <f>SUM(E8:E30)</f>
        <v>41836</v>
      </c>
    </row>
    <row r="32" spans="2:5" ht="15.75" thickTop="1" x14ac:dyDescent="0.25"/>
  </sheetData>
  <mergeCells count="4">
    <mergeCell ref="B3:E3"/>
    <mergeCell ref="B4:E4"/>
    <mergeCell ref="B5:E5"/>
    <mergeCell ref="B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PROFIT AND LOSS</vt:lpstr>
      <vt:lpstr>Statement of Financial Position</vt:lpstr>
      <vt:lpstr>Accrual</vt:lpstr>
      <vt:lpstr>Light heat and accrual ledger</vt:lpstr>
      <vt:lpstr>Rent and prepayment ledger</vt:lpstr>
      <vt:lpstr>Bank ledger Account</vt:lpstr>
      <vt:lpstr>Reconciliation Per the Bank</vt:lpstr>
      <vt:lpstr>Suspence Account</vt:lpstr>
      <vt:lpstr>Journal entries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2020-05-05T12:41:04Z</dcterms:created>
  <dcterms:modified xsi:type="dcterms:W3CDTF">2020-05-06T14:52:17Z</dcterms:modified>
</cp:coreProperties>
</file>